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20" yWindow="90" windowWidth="19440" windowHeight="10740"/>
  </bookViews>
  <sheets>
    <sheet name="calculo RANKING  (2)" sheetId="12" r:id="rId1"/>
    <sheet name="GRÁFICOS" sheetId="13" r:id="rId2"/>
  </sheets>
  <definedNames>
    <definedName name="_xlnm._FilterDatabase" localSheetId="0" hidden="1">'calculo RANKING  (2)'!$Q$1:$Q$33</definedName>
  </definedNames>
  <calcPr calcId="144525"/>
</workbook>
</file>

<file path=xl/calcChain.xml><?xml version="1.0" encoding="utf-8"?>
<calcChain xmlns="http://schemas.openxmlformats.org/spreadsheetml/2006/main">
  <c r="F3" i="12" l="1"/>
  <c r="G3" i="12"/>
  <c r="F4" i="12"/>
  <c r="G4" i="12"/>
  <c r="F5" i="12"/>
  <c r="G5" i="12"/>
  <c r="F6" i="12"/>
  <c r="G6" i="12"/>
  <c r="F7" i="12"/>
  <c r="G7" i="12"/>
  <c r="F8" i="12"/>
  <c r="G8" i="12"/>
  <c r="F9" i="12"/>
  <c r="G9" i="12"/>
  <c r="F10" i="12"/>
  <c r="G10" i="12"/>
  <c r="F11" i="12"/>
  <c r="G11" i="12"/>
  <c r="F12" i="12"/>
  <c r="G12" i="12"/>
  <c r="F13" i="12"/>
  <c r="G13" i="12"/>
  <c r="F14" i="12"/>
  <c r="G14" i="12"/>
  <c r="F15" i="12"/>
  <c r="G15" i="12"/>
  <c r="F16" i="12"/>
  <c r="G16" i="12"/>
  <c r="F17" i="12"/>
  <c r="G17" i="12"/>
  <c r="F18" i="12"/>
  <c r="G18" i="12"/>
  <c r="F19" i="12"/>
  <c r="G19" i="12"/>
  <c r="F20" i="12"/>
  <c r="G20" i="12"/>
  <c r="F21" i="12"/>
  <c r="G21" i="12"/>
  <c r="F22" i="12"/>
  <c r="G22" i="12"/>
  <c r="F23" i="12"/>
  <c r="G23" i="12"/>
  <c r="F24" i="12"/>
  <c r="G24" i="12"/>
  <c r="F25" i="12"/>
  <c r="G25" i="12"/>
  <c r="F26" i="12"/>
  <c r="G26" i="12"/>
  <c r="F27" i="12"/>
  <c r="G27" i="12"/>
  <c r="F28" i="12"/>
  <c r="G28" i="12"/>
  <c r="F29" i="12"/>
  <c r="G29" i="12"/>
  <c r="F30" i="12"/>
  <c r="G30" i="12"/>
  <c r="I30" i="12" s="1"/>
  <c r="C32" i="13" s="1"/>
  <c r="F31" i="12"/>
  <c r="G31" i="12"/>
  <c r="I31" i="12" s="1"/>
  <c r="F32" i="12"/>
  <c r="G32" i="12"/>
  <c r="I32" i="12" s="1"/>
  <c r="C34" i="13" s="1"/>
  <c r="G2" i="12"/>
  <c r="N1" i="12" s="1"/>
  <c r="F2" i="12"/>
  <c r="D2" i="12"/>
  <c r="R3" i="12" s="1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4" i="13"/>
  <c r="M1" i="12"/>
  <c r="H2" i="12" l="1"/>
  <c r="B4" i="13" s="1"/>
  <c r="D3" i="12"/>
  <c r="M2" i="12"/>
  <c r="C33" i="13"/>
  <c r="L2" i="12" l="1"/>
  <c r="I2" i="12" s="1"/>
  <c r="C4" i="13" s="1"/>
  <c r="M3" i="12"/>
  <c r="H3" i="12"/>
  <c r="D4" i="12"/>
  <c r="K2" i="12"/>
  <c r="J2" i="12" s="1"/>
  <c r="D4" i="13" s="1"/>
  <c r="B5" i="13" l="1"/>
  <c r="L3" i="12"/>
  <c r="I3" i="12" s="1"/>
  <c r="D5" i="12"/>
  <c r="H4" i="12"/>
  <c r="M4" i="12"/>
  <c r="B6" i="13" l="1"/>
  <c r="L4" i="12"/>
  <c r="I4" i="12" s="1"/>
  <c r="C5" i="13"/>
  <c r="K3" i="12"/>
  <c r="J3" i="12" s="1"/>
  <c r="D5" i="13" s="1"/>
  <c r="M5" i="12"/>
  <c r="D6" i="12"/>
  <c r="H5" i="12"/>
  <c r="D7" i="12" l="1"/>
  <c r="M6" i="12"/>
  <c r="H6" i="12"/>
  <c r="C6" i="13"/>
  <c r="K4" i="12"/>
  <c r="J4" i="12" s="1"/>
  <c r="D6" i="13" s="1"/>
  <c r="L5" i="12"/>
  <c r="I5" i="12" s="1"/>
  <c r="B7" i="13"/>
  <c r="L6" i="12" l="1"/>
  <c r="I6" i="12" s="1"/>
  <c r="B8" i="13"/>
  <c r="H7" i="12"/>
  <c r="D8" i="12"/>
  <c r="M7" i="12"/>
  <c r="C7" i="13"/>
  <c r="K5" i="12"/>
  <c r="J5" i="12" s="1"/>
  <c r="D7" i="13" s="1"/>
  <c r="B9" i="13" l="1"/>
  <c r="L7" i="12"/>
  <c r="I7" i="12" s="1"/>
  <c r="C8" i="13"/>
  <c r="K6" i="12"/>
  <c r="J6" i="12" s="1"/>
  <c r="D8" i="13" s="1"/>
  <c r="D9" i="12"/>
  <c r="M8" i="12"/>
  <c r="H8" i="12"/>
  <c r="B10" i="13" l="1"/>
  <c r="L8" i="12"/>
  <c r="I8" i="12" s="1"/>
  <c r="D10" i="12"/>
  <c r="H9" i="12"/>
  <c r="M9" i="12"/>
  <c r="K7" i="12"/>
  <c r="J7" i="12" s="1"/>
  <c r="D9" i="13" s="1"/>
  <c r="C9" i="13"/>
  <c r="L9" i="12" l="1"/>
  <c r="I9" i="12" s="1"/>
  <c r="B11" i="13"/>
  <c r="K8" i="12"/>
  <c r="J8" i="12" s="1"/>
  <c r="D10" i="13" s="1"/>
  <c r="C10" i="13"/>
  <c r="D11" i="12"/>
  <c r="H10" i="12"/>
  <c r="M10" i="12"/>
  <c r="B12" i="13" l="1"/>
  <c r="L10" i="12"/>
  <c r="I10" i="12" s="1"/>
  <c r="D12" i="12"/>
  <c r="H11" i="12"/>
  <c r="M11" i="12"/>
  <c r="C11" i="13"/>
  <c r="K9" i="12"/>
  <c r="J9" i="12" s="1"/>
  <c r="D11" i="13" s="1"/>
  <c r="B13" i="13" l="1"/>
  <c r="L11" i="12"/>
  <c r="I11" i="12" s="1"/>
  <c r="C12" i="13"/>
  <c r="K10" i="12"/>
  <c r="J10" i="12" s="1"/>
  <c r="D12" i="13" s="1"/>
  <c r="H12" i="12"/>
  <c r="D13" i="12"/>
  <c r="M12" i="12"/>
  <c r="D14" i="12" l="1"/>
  <c r="M13" i="12"/>
  <c r="H13" i="12"/>
  <c r="C13" i="13"/>
  <c r="K11" i="12"/>
  <c r="J11" i="12" s="1"/>
  <c r="D13" i="13" s="1"/>
  <c r="L12" i="12"/>
  <c r="I12" i="12" s="1"/>
  <c r="B14" i="13"/>
  <c r="K12" i="12" l="1"/>
  <c r="J12" i="12" s="1"/>
  <c r="D14" i="13" s="1"/>
  <c r="C14" i="13"/>
  <c r="L13" i="12"/>
  <c r="I13" i="12" s="1"/>
  <c r="B15" i="13"/>
  <c r="H14" i="12"/>
  <c r="D15" i="12"/>
  <c r="M14" i="12"/>
  <c r="D16" i="12" l="1"/>
  <c r="H15" i="12"/>
  <c r="M15" i="12"/>
  <c r="B16" i="13"/>
  <c r="L14" i="12"/>
  <c r="I14" i="12" s="1"/>
  <c r="C15" i="13"/>
  <c r="K13" i="12"/>
  <c r="J13" i="12" s="1"/>
  <c r="D15" i="13" s="1"/>
  <c r="B17" i="13" l="1"/>
  <c r="L15" i="12"/>
  <c r="K14" i="12"/>
  <c r="J14" i="12" s="1"/>
  <c r="D16" i="13" s="1"/>
  <c r="C16" i="13"/>
  <c r="I15" i="12"/>
  <c r="M16" i="12"/>
  <c r="H16" i="12"/>
  <c r="D17" i="12"/>
  <c r="D18" i="12" l="1"/>
  <c r="M17" i="12"/>
  <c r="H17" i="12"/>
  <c r="L16" i="12"/>
  <c r="I16" i="12" s="1"/>
  <c r="B18" i="13"/>
  <c r="C17" i="13"/>
  <c r="K15" i="12"/>
  <c r="J15" i="12" s="1"/>
  <c r="D17" i="13" s="1"/>
  <c r="K16" i="12" l="1"/>
  <c r="J16" i="12" s="1"/>
  <c r="D18" i="13" s="1"/>
  <c r="C18" i="13"/>
  <c r="B19" i="13"/>
  <c r="L17" i="12"/>
  <c r="I17" i="12" s="1"/>
  <c r="M18" i="12"/>
  <c r="D19" i="12"/>
  <c r="H18" i="12"/>
  <c r="K17" i="12" l="1"/>
  <c r="J17" i="12" s="1"/>
  <c r="D19" i="13" s="1"/>
  <c r="C19" i="13"/>
  <c r="B20" i="13"/>
  <c r="L18" i="12"/>
  <c r="I18" i="12" s="1"/>
  <c r="D20" i="12"/>
  <c r="H19" i="12"/>
  <c r="M19" i="12"/>
  <c r="C20" i="13" l="1"/>
  <c r="K18" i="12"/>
  <c r="J18" i="12" s="1"/>
  <c r="D20" i="13" s="1"/>
  <c r="M20" i="12"/>
  <c r="I20" i="12" s="1"/>
  <c r="D21" i="12"/>
  <c r="H20" i="12"/>
  <c r="B21" i="13"/>
  <c r="L19" i="12"/>
  <c r="I19" i="12" s="1"/>
  <c r="C21" i="13" l="1"/>
  <c r="K19" i="12"/>
  <c r="J19" i="12" s="1"/>
  <c r="D21" i="13" s="1"/>
  <c r="K20" i="12"/>
  <c r="J20" i="12" s="1"/>
  <c r="D22" i="13" s="1"/>
  <c r="C22" i="13"/>
  <c r="L20" i="12"/>
  <c r="B22" i="13"/>
  <c r="H21" i="12"/>
  <c r="D22" i="12"/>
  <c r="M21" i="12"/>
  <c r="I21" i="12" s="1"/>
  <c r="K21" i="12" l="1"/>
  <c r="J21" i="12" s="1"/>
  <c r="D23" i="13" s="1"/>
  <c r="C23" i="13"/>
  <c r="H22" i="12"/>
  <c r="D23" i="12"/>
  <c r="M22" i="12"/>
  <c r="I22" i="12" s="1"/>
  <c r="B23" i="13"/>
  <c r="L21" i="12"/>
  <c r="C24" i="13" l="1"/>
  <c r="K22" i="12"/>
  <c r="J22" i="12" s="1"/>
  <c r="D24" i="13" s="1"/>
  <c r="H23" i="12"/>
  <c r="M23" i="12"/>
  <c r="I23" i="12" s="1"/>
  <c r="D24" i="12"/>
  <c r="B24" i="13"/>
  <c r="L22" i="12"/>
  <c r="C25" i="13" l="1"/>
  <c r="K23" i="12"/>
  <c r="J23" i="12" s="1"/>
  <c r="D25" i="13" s="1"/>
  <c r="H24" i="12"/>
  <c r="D25" i="12"/>
  <c r="M24" i="12"/>
  <c r="I24" i="12" s="1"/>
  <c r="L23" i="12"/>
  <c r="B25" i="13"/>
  <c r="C26" i="13" l="1"/>
  <c r="K24" i="12"/>
  <c r="J24" i="12" s="1"/>
  <c r="D26" i="13" s="1"/>
  <c r="D26" i="12"/>
  <c r="M25" i="12"/>
  <c r="I25" i="12" s="1"/>
  <c r="H25" i="12"/>
  <c r="L24" i="12"/>
  <c r="B26" i="13"/>
  <c r="C27" i="13" l="1"/>
  <c r="K25" i="12"/>
  <c r="J25" i="12" s="1"/>
  <c r="D27" i="13" s="1"/>
  <c r="B27" i="13"/>
  <c r="L25" i="12"/>
  <c r="D27" i="12"/>
  <c r="M26" i="12"/>
  <c r="I26" i="12" s="1"/>
  <c r="H26" i="12"/>
  <c r="C28" i="13" l="1"/>
  <c r="K26" i="12"/>
  <c r="J26" i="12" s="1"/>
  <c r="D28" i="13" s="1"/>
  <c r="L26" i="12"/>
  <c r="B28" i="13"/>
  <c r="H27" i="12"/>
  <c r="D28" i="12"/>
  <c r="M27" i="12"/>
  <c r="I27" i="12" s="1"/>
  <c r="C29" i="13" l="1"/>
  <c r="K27" i="12"/>
  <c r="J27" i="12" s="1"/>
  <c r="D29" i="13" s="1"/>
  <c r="H28" i="12"/>
  <c r="D29" i="12"/>
  <c r="M28" i="12"/>
  <c r="I28" i="12" s="1"/>
  <c r="L27" i="12"/>
  <c r="B29" i="13"/>
  <c r="D30" i="12" l="1"/>
  <c r="M29" i="12"/>
  <c r="I29" i="12" s="1"/>
  <c r="H29" i="12"/>
  <c r="C30" i="13"/>
  <c r="K28" i="12"/>
  <c r="J28" i="12" s="1"/>
  <c r="D30" i="13" s="1"/>
  <c r="L28" i="12"/>
  <c r="B30" i="13"/>
  <c r="C31" i="13" l="1"/>
  <c r="K29" i="12"/>
  <c r="J29" i="12" s="1"/>
  <c r="D31" i="13" s="1"/>
  <c r="L29" i="12"/>
  <c r="B31" i="13"/>
  <c r="D31" i="12"/>
  <c r="M30" i="12"/>
  <c r="H30" i="12"/>
  <c r="K30" i="12" l="1"/>
  <c r="J30" i="12" s="1"/>
  <c r="D32" i="13" s="1"/>
  <c r="L30" i="12"/>
  <c r="B32" i="13"/>
  <c r="M31" i="12"/>
  <c r="D32" i="12"/>
  <c r="H31" i="12"/>
  <c r="B33" i="13" l="1"/>
  <c r="L31" i="12"/>
  <c r="K31" i="12"/>
  <c r="J31" i="12" s="1"/>
  <c r="D33" i="13" s="1"/>
  <c r="M32" i="12"/>
  <c r="H32" i="12"/>
  <c r="B34" i="13" l="1"/>
  <c r="K32" i="12"/>
  <c r="J32" i="12" s="1"/>
  <c r="D34" i="13" s="1"/>
  <c r="L32" i="12"/>
</calcChain>
</file>

<file path=xl/sharedStrings.xml><?xml version="1.0" encoding="utf-8"?>
<sst xmlns="http://schemas.openxmlformats.org/spreadsheetml/2006/main" count="38" uniqueCount="34">
  <si>
    <t>XNEM</t>
  </si>
  <si>
    <t>NEM</t>
  </si>
  <si>
    <t>X-COL</t>
  </si>
  <si>
    <t>PROMAX</t>
  </si>
  <si>
    <t>H1</t>
  </si>
  <si>
    <t>H2</t>
  </si>
  <si>
    <t>T1</t>
  </si>
  <si>
    <t>NOTA</t>
  </si>
  <si>
    <t>GRUPO A H.C. DIURNO</t>
  </si>
  <si>
    <t>GRUPO B H.C. VESPERTINO</t>
  </si>
  <si>
    <t>GRUPO C TÉCNICO - PROFESIONAL</t>
  </si>
  <si>
    <t>RAMA</t>
  </si>
  <si>
    <t>RANKING_4</t>
  </si>
  <si>
    <t>Dif NEM-R4</t>
  </si>
  <si>
    <t>ingrese nota máxima</t>
  </si>
  <si>
    <t>h1=HC</t>
  </si>
  <si>
    <t>H2=HC vespertino</t>
  </si>
  <si>
    <t>T1,T2,T3,T4,T5 Técnico profesional</t>
  </si>
  <si>
    <t>h1</t>
  </si>
  <si>
    <t>RANKING_4 Ajustado</t>
  </si>
  <si>
    <t>RANKING</t>
  </si>
  <si>
    <t>ingrese rama para tabla NEM</t>
  </si>
  <si>
    <t>ingrese nota promedio del colegio</t>
  </si>
  <si>
    <t>Dif. para bonif.</t>
  </si>
  <si>
    <t>T2</t>
  </si>
  <si>
    <t>T3</t>
  </si>
  <si>
    <t>T4</t>
  </si>
  <si>
    <t>T5</t>
  </si>
  <si>
    <t>Comercial</t>
  </si>
  <si>
    <t>Industrial</t>
  </si>
  <si>
    <t>Técnica</t>
  </si>
  <si>
    <t>Agrícola</t>
  </si>
  <si>
    <t>Marítima</t>
  </si>
  <si>
    <t>Contexto 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</si>
</sst>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3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6"/>
      <color indexed="8"/>
      <name val="Calibri"/>
      <family val="2"/>
    </font>
    <font>
      <sz val="16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</font>
    <font>
      <sz val="8"/>
      <color rgb="FFFF0000"/>
      <name val="Arial"/>
      <family val="2"/>
    </font>
    <font>
      <sz val="16"/>
      <color indexed="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1" fillId="0" borderId="0" applyFon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 vertical="center"/>
    </xf>
    <xf numFmtId="0" fontId="3" fillId="0" borderId="0"/>
    <xf numFmtId="0" fontId="3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49">
    <xf numFmtId="0" fontId="0" fillId="0" borderId="0" xfId="0"/>
    <xf numFmtId="1" fontId="20" fillId="0" borderId="0" xfId="0" applyNumberFormat="1" applyFont="1" applyAlignment="1">
      <alignment vertical="center"/>
    </xf>
    <xf numFmtId="0" fontId="22" fillId="24" borderId="10" xfId="35" applyFont="1" applyFill="1" applyBorder="1" applyAlignment="1" applyProtection="1">
      <alignment horizontal="center"/>
      <protection locked="0"/>
    </xf>
    <xf numFmtId="164" fontId="22" fillId="25" borderId="10" xfId="35" applyNumberFormat="1" applyFont="1" applyFill="1" applyBorder="1" applyAlignment="1" applyProtection="1">
      <alignment horizontal="center"/>
      <protection locked="0"/>
    </xf>
    <xf numFmtId="164" fontId="22" fillId="0" borderId="10" xfId="35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>
      <alignment horizontal="center"/>
    </xf>
    <xf numFmtId="1" fontId="28" fillId="0" borderId="0" xfId="0" applyNumberFormat="1" applyFont="1" applyAlignment="1">
      <alignment vertical="center"/>
    </xf>
    <xf numFmtId="1" fontId="29" fillId="0" borderId="0" xfId="0" applyNumberFormat="1" applyFont="1" applyBorder="1"/>
    <xf numFmtId="164" fontId="22" fillId="0" borderId="0" xfId="35" applyNumberFormat="1" applyFont="1" applyFill="1" applyBorder="1" applyAlignment="1" applyProtection="1">
      <alignment horizontal="center"/>
      <protection locked="0"/>
    </xf>
    <xf numFmtId="0" fontId="22" fillId="0" borderId="0" xfId="35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0" fontId="30" fillId="0" borderId="0" xfId="0" applyFont="1"/>
    <xf numFmtId="0" fontId="31" fillId="0" borderId="0" xfId="0" applyFont="1"/>
    <xf numFmtId="1" fontId="30" fillId="0" borderId="0" xfId="0" applyNumberFormat="1" applyFont="1"/>
    <xf numFmtId="1" fontId="32" fillId="0" borderId="0" xfId="0" applyNumberFormat="1" applyFont="1" applyAlignment="1">
      <alignment vertical="center"/>
    </xf>
    <xf numFmtId="1" fontId="30" fillId="0" borderId="0" xfId="0" applyNumberFormat="1" applyFont="1" applyBorder="1"/>
    <xf numFmtId="0" fontId="31" fillId="0" borderId="0" xfId="0" applyFont="1" applyBorder="1"/>
    <xf numFmtId="0" fontId="30" fillId="0" borderId="0" xfId="0" applyFont="1" applyBorder="1"/>
    <xf numFmtId="0" fontId="31" fillId="0" borderId="0" xfId="0" applyFont="1" applyBorder="1" applyAlignment="1">
      <alignment horizontal="center" wrapText="1"/>
    </xf>
    <xf numFmtId="1" fontId="23" fillId="26" borderId="10" xfId="0" applyNumberFormat="1" applyFont="1" applyFill="1" applyBorder="1" applyAlignment="1">
      <alignment horizontal="center"/>
    </xf>
    <xf numFmtId="1" fontId="0" fillId="0" borderId="0" xfId="0" applyNumberFormat="1"/>
    <xf numFmtId="0" fontId="33" fillId="0" borderId="0" xfId="0" applyFont="1" applyBorder="1"/>
    <xf numFmtId="0" fontId="29" fillId="0" borderId="0" xfId="0" applyFont="1" applyBorder="1"/>
    <xf numFmtId="0" fontId="29" fillId="0" borderId="0" xfId="0" applyFont="1"/>
    <xf numFmtId="0" fontId="33" fillId="0" borderId="0" xfId="0" applyFont="1" applyBorder="1" applyAlignment="1">
      <alignment horizontal="center" wrapText="1"/>
    </xf>
    <xf numFmtId="1" fontId="23" fillId="27" borderId="10" xfId="0" applyNumberFormat="1" applyFont="1" applyFill="1" applyBorder="1" applyAlignment="1">
      <alignment horizontal="center"/>
    </xf>
    <xf numFmtId="0" fontId="21" fillId="0" borderId="0" xfId="0" applyFont="1"/>
    <xf numFmtId="0" fontId="23" fillId="28" borderId="10" xfId="0" applyFont="1" applyFill="1" applyBorder="1" applyAlignment="1">
      <alignment horizontal="center"/>
    </xf>
    <xf numFmtId="0" fontId="24" fillId="24" borderId="10" xfId="35" applyFont="1" applyFill="1" applyBorder="1" applyAlignment="1" applyProtection="1">
      <alignment horizontal="center"/>
      <protection locked="0"/>
    </xf>
    <xf numFmtId="0" fontId="24" fillId="25" borderId="10" xfId="35" applyFont="1" applyFill="1" applyBorder="1" applyAlignment="1" applyProtection="1">
      <alignment horizontal="center"/>
      <protection locked="0"/>
    </xf>
    <xf numFmtId="0" fontId="24" fillId="0" borderId="10" xfId="35" applyFont="1" applyFill="1" applyBorder="1" applyAlignment="1" applyProtection="1">
      <alignment horizontal="center"/>
      <protection locked="0"/>
    </xf>
    <xf numFmtId="0" fontId="25" fillId="28" borderId="10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center"/>
    </xf>
    <xf numFmtId="0" fontId="26" fillId="0" borderId="0" xfId="0" applyFont="1"/>
    <xf numFmtId="0" fontId="25" fillId="27" borderId="10" xfId="0" applyFont="1" applyFill="1" applyBorder="1" applyAlignment="1">
      <alignment horizontal="center" wrapText="1"/>
    </xf>
    <xf numFmtId="0" fontId="27" fillId="29" borderId="10" xfId="0" applyFont="1" applyFill="1" applyBorder="1" applyAlignment="1">
      <alignment horizontal="center"/>
    </xf>
    <xf numFmtId="0" fontId="26" fillId="29" borderId="10" xfId="0" applyFont="1" applyFill="1" applyBorder="1" applyAlignment="1">
      <alignment horizontal="center"/>
    </xf>
    <xf numFmtId="0" fontId="23" fillId="29" borderId="11" xfId="0" applyFont="1" applyFill="1" applyBorder="1" applyAlignment="1">
      <alignment horizontal="center"/>
    </xf>
    <xf numFmtId="0" fontId="23" fillId="29" borderId="12" xfId="0" applyFont="1" applyFill="1" applyBorder="1" applyAlignment="1">
      <alignment horizontal="center"/>
    </xf>
    <xf numFmtId="0" fontId="23" fillId="0" borderId="0" xfId="0" applyFont="1"/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165" fontId="0" fillId="0" borderId="10" xfId="32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64" fontId="34" fillId="30" borderId="10" xfId="35" applyNumberFormat="1" applyFont="1" applyFill="1" applyBorder="1" applyAlignment="1" applyProtection="1">
      <alignment horizontal="center"/>
      <protection locked="0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34"/>
    <cellStyle name="Normal_Hoja2" xfId="35"/>
    <cellStyle name="Notas" xfId="36" builtinId="10" customBuiltin="1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1" xfId="41" builtinId="16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GRÁFICOS!$B$3</c:f>
              <c:strCache>
                <c:ptCount val="1"/>
                <c:pt idx="0">
                  <c:v>NEM</c:v>
                </c:pt>
              </c:strCache>
            </c:strRef>
          </c:tx>
          <c:marker>
            <c:symbol val="square"/>
            <c:size val="4"/>
          </c:marker>
          <c:cat>
            <c:numRef>
              <c:f>GRÁFICOS!$A$4:$A$34</c:f>
              <c:numCache>
                <c:formatCode>_-* #,##0.0_-;\-* #,##0.0_-;_-* "-"??_-;_-@_-</c:formatCode>
                <c:ptCount val="31"/>
                <c:pt idx="0">
                  <c:v>4</c:v>
                </c:pt>
                <c:pt idx="1">
                  <c:v>4.0999999999999996</c:v>
                </c:pt>
                <c:pt idx="2">
                  <c:v>4.2</c:v>
                </c:pt>
                <c:pt idx="3">
                  <c:v>4.3</c:v>
                </c:pt>
                <c:pt idx="4">
                  <c:v>4.4000000000000004</c:v>
                </c:pt>
                <c:pt idx="5">
                  <c:v>4.5</c:v>
                </c:pt>
                <c:pt idx="6">
                  <c:v>4.5999999999999996</c:v>
                </c:pt>
                <c:pt idx="7">
                  <c:v>4.7</c:v>
                </c:pt>
                <c:pt idx="8">
                  <c:v>4.8</c:v>
                </c:pt>
                <c:pt idx="9">
                  <c:v>4.9000000000000004</c:v>
                </c:pt>
                <c:pt idx="10">
                  <c:v>5</c:v>
                </c:pt>
                <c:pt idx="11">
                  <c:v>5.0999999999999996</c:v>
                </c:pt>
                <c:pt idx="12">
                  <c:v>5.2</c:v>
                </c:pt>
                <c:pt idx="13">
                  <c:v>5.3</c:v>
                </c:pt>
                <c:pt idx="14">
                  <c:v>5.4</c:v>
                </c:pt>
                <c:pt idx="15">
                  <c:v>5.5</c:v>
                </c:pt>
                <c:pt idx="16">
                  <c:v>5.6</c:v>
                </c:pt>
                <c:pt idx="17">
                  <c:v>5.7</c:v>
                </c:pt>
                <c:pt idx="18">
                  <c:v>5.8</c:v>
                </c:pt>
                <c:pt idx="19">
                  <c:v>5.9</c:v>
                </c:pt>
                <c:pt idx="20">
                  <c:v>6</c:v>
                </c:pt>
                <c:pt idx="21">
                  <c:v>6.1</c:v>
                </c:pt>
                <c:pt idx="22">
                  <c:v>6.2</c:v>
                </c:pt>
                <c:pt idx="23">
                  <c:v>6.3</c:v>
                </c:pt>
                <c:pt idx="24">
                  <c:v>6.4</c:v>
                </c:pt>
                <c:pt idx="25">
                  <c:v>6.5</c:v>
                </c:pt>
                <c:pt idx="26">
                  <c:v>6.6</c:v>
                </c:pt>
                <c:pt idx="27">
                  <c:v>6.7</c:v>
                </c:pt>
                <c:pt idx="28">
                  <c:v>6.8</c:v>
                </c:pt>
                <c:pt idx="29">
                  <c:v>6.9</c:v>
                </c:pt>
                <c:pt idx="30">
                  <c:v>7</c:v>
                </c:pt>
              </c:numCache>
            </c:numRef>
          </c:cat>
          <c:val>
            <c:numRef>
              <c:f>GRÁFICOS!$B$4:$B$34</c:f>
              <c:numCache>
                <c:formatCode>0</c:formatCode>
                <c:ptCount val="31"/>
                <c:pt idx="0">
                  <c:v>208</c:v>
                </c:pt>
                <c:pt idx="1">
                  <c:v>229</c:v>
                </c:pt>
                <c:pt idx="2">
                  <c:v>249</c:v>
                </c:pt>
                <c:pt idx="3">
                  <c:v>270</c:v>
                </c:pt>
                <c:pt idx="4">
                  <c:v>290</c:v>
                </c:pt>
                <c:pt idx="5">
                  <c:v>311</c:v>
                </c:pt>
                <c:pt idx="6">
                  <c:v>332</c:v>
                </c:pt>
                <c:pt idx="7">
                  <c:v>352</c:v>
                </c:pt>
                <c:pt idx="8">
                  <c:v>373</c:v>
                </c:pt>
                <c:pt idx="9">
                  <c:v>393</c:v>
                </c:pt>
                <c:pt idx="10">
                  <c:v>414</c:v>
                </c:pt>
                <c:pt idx="11">
                  <c:v>435</c:v>
                </c:pt>
                <c:pt idx="12">
                  <c:v>455</c:v>
                </c:pt>
                <c:pt idx="13">
                  <c:v>476</c:v>
                </c:pt>
                <c:pt idx="14">
                  <c:v>496</c:v>
                </c:pt>
                <c:pt idx="15">
                  <c:v>517</c:v>
                </c:pt>
                <c:pt idx="16">
                  <c:v>538</c:v>
                </c:pt>
                <c:pt idx="17">
                  <c:v>558</c:v>
                </c:pt>
                <c:pt idx="18">
                  <c:v>579</c:v>
                </c:pt>
                <c:pt idx="19">
                  <c:v>599</c:v>
                </c:pt>
                <c:pt idx="20">
                  <c:v>620</c:v>
                </c:pt>
                <c:pt idx="21">
                  <c:v>641</c:v>
                </c:pt>
                <c:pt idx="22">
                  <c:v>661</c:v>
                </c:pt>
                <c:pt idx="23">
                  <c:v>682</c:v>
                </c:pt>
                <c:pt idx="24">
                  <c:v>702</c:v>
                </c:pt>
                <c:pt idx="25">
                  <c:v>723</c:v>
                </c:pt>
                <c:pt idx="26">
                  <c:v>744</c:v>
                </c:pt>
                <c:pt idx="27">
                  <c:v>764</c:v>
                </c:pt>
                <c:pt idx="28">
                  <c:v>785</c:v>
                </c:pt>
                <c:pt idx="29">
                  <c:v>805</c:v>
                </c:pt>
                <c:pt idx="30">
                  <c:v>826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GRÁFICOS!$C$3</c:f>
              <c:strCache>
                <c:ptCount val="1"/>
                <c:pt idx="0">
                  <c:v>RANKING_4</c:v>
                </c:pt>
              </c:strCache>
            </c:strRef>
          </c:tx>
          <c:cat>
            <c:numRef>
              <c:f>GRÁFICOS!$A$4:$A$34</c:f>
              <c:numCache>
                <c:formatCode>_-* #,##0.0_-;\-* #,##0.0_-;_-* "-"??_-;_-@_-</c:formatCode>
                <c:ptCount val="31"/>
                <c:pt idx="0">
                  <c:v>4</c:v>
                </c:pt>
                <c:pt idx="1">
                  <c:v>4.0999999999999996</c:v>
                </c:pt>
                <c:pt idx="2">
                  <c:v>4.2</c:v>
                </c:pt>
                <c:pt idx="3">
                  <c:v>4.3</c:v>
                </c:pt>
                <c:pt idx="4">
                  <c:v>4.4000000000000004</c:v>
                </c:pt>
                <c:pt idx="5">
                  <c:v>4.5</c:v>
                </c:pt>
                <c:pt idx="6">
                  <c:v>4.5999999999999996</c:v>
                </c:pt>
                <c:pt idx="7">
                  <c:v>4.7</c:v>
                </c:pt>
                <c:pt idx="8">
                  <c:v>4.8</c:v>
                </c:pt>
                <c:pt idx="9">
                  <c:v>4.9000000000000004</c:v>
                </c:pt>
                <c:pt idx="10">
                  <c:v>5</c:v>
                </c:pt>
                <c:pt idx="11">
                  <c:v>5.0999999999999996</c:v>
                </c:pt>
                <c:pt idx="12">
                  <c:v>5.2</c:v>
                </c:pt>
                <c:pt idx="13">
                  <c:v>5.3</c:v>
                </c:pt>
                <c:pt idx="14">
                  <c:v>5.4</c:v>
                </c:pt>
                <c:pt idx="15">
                  <c:v>5.5</c:v>
                </c:pt>
                <c:pt idx="16">
                  <c:v>5.6</c:v>
                </c:pt>
                <c:pt idx="17">
                  <c:v>5.7</c:v>
                </c:pt>
                <c:pt idx="18">
                  <c:v>5.8</c:v>
                </c:pt>
                <c:pt idx="19">
                  <c:v>5.9</c:v>
                </c:pt>
                <c:pt idx="20">
                  <c:v>6</c:v>
                </c:pt>
                <c:pt idx="21">
                  <c:v>6.1</c:v>
                </c:pt>
                <c:pt idx="22">
                  <c:v>6.2</c:v>
                </c:pt>
                <c:pt idx="23">
                  <c:v>6.3</c:v>
                </c:pt>
                <c:pt idx="24">
                  <c:v>6.4</c:v>
                </c:pt>
                <c:pt idx="25">
                  <c:v>6.5</c:v>
                </c:pt>
                <c:pt idx="26">
                  <c:v>6.6</c:v>
                </c:pt>
                <c:pt idx="27">
                  <c:v>6.7</c:v>
                </c:pt>
                <c:pt idx="28">
                  <c:v>6.8</c:v>
                </c:pt>
                <c:pt idx="29">
                  <c:v>6.9</c:v>
                </c:pt>
                <c:pt idx="30">
                  <c:v>7</c:v>
                </c:pt>
              </c:numCache>
            </c:numRef>
          </c:cat>
          <c:val>
            <c:numRef>
              <c:f>GRÁFICOS!$C$4:$C$34</c:f>
            </c:numRef>
          </c:val>
          <c:smooth val="0"/>
        </c:ser>
        <c:ser>
          <c:idx val="3"/>
          <c:order val="2"/>
          <c:tx>
            <c:strRef>
              <c:f>GRÁFICOS!$D$3</c:f>
              <c:strCache>
                <c:ptCount val="1"/>
                <c:pt idx="0">
                  <c:v>RANKING</c:v>
                </c:pt>
              </c:strCache>
            </c:strRef>
          </c:tx>
          <c:marker>
            <c:symbol val="x"/>
            <c:size val="3"/>
            <c:spPr>
              <a:solidFill>
                <a:schemeClr val="tx1"/>
              </a:solidFill>
            </c:spPr>
          </c:marker>
          <c:cat>
            <c:numRef>
              <c:f>GRÁFICOS!$A$4:$A$34</c:f>
              <c:numCache>
                <c:formatCode>_-* #,##0.0_-;\-* #,##0.0_-;_-* "-"??_-;_-@_-</c:formatCode>
                <c:ptCount val="31"/>
                <c:pt idx="0">
                  <c:v>4</c:v>
                </c:pt>
                <c:pt idx="1">
                  <c:v>4.0999999999999996</c:v>
                </c:pt>
                <c:pt idx="2">
                  <c:v>4.2</c:v>
                </c:pt>
                <c:pt idx="3">
                  <c:v>4.3</c:v>
                </c:pt>
                <c:pt idx="4">
                  <c:v>4.4000000000000004</c:v>
                </c:pt>
                <c:pt idx="5">
                  <c:v>4.5</c:v>
                </c:pt>
                <c:pt idx="6">
                  <c:v>4.5999999999999996</c:v>
                </c:pt>
                <c:pt idx="7">
                  <c:v>4.7</c:v>
                </c:pt>
                <c:pt idx="8">
                  <c:v>4.8</c:v>
                </c:pt>
                <c:pt idx="9">
                  <c:v>4.9000000000000004</c:v>
                </c:pt>
                <c:pt idx="10">
                  <c:v>5</c:v>
                </c:pt>
                <c:pt idx="11">
                  <c:v>5.0999999999999996</c:v>
                </c:pt>
                <c:pt idx="12">
                  <c:v>5.2</c:v>
                </c:pt>
                <c:pt idx="13">
                  <c:v>5.3</c:v>
                </c:pt>
                <c:pt idx="14">
                  <c:v>5.4</c:v>
                </c:pt>
                <c:pt idx="15">
                  <c:v>5.5</c:v>
                </c:pt>
                <c:pt idx="16">
                  <c:v>5.6</c:v>
                </c:pt>
                <c:pt idx="17">
                  <c:v>5.7</c:v>
                </c:pt>
                <c:pt idx="18">
                  <c:v>5.8</c:v>
                </c:pt>
                <c:pt idx="19">
                  <c:v>5.9</c:v>
                </c:pt>
                <c:pt idx="20">
                  <c:v>6</c:v>
                </c:pt>
                <c:pt idx="21">
                  <c:v>6.1</c:v>
                </c:pt>
                <c:pt idx="22">
                  <c:v>6.2</c:v>
                </c:pt>
                <c:pt idx="23">
                  <c:v>6.3</c:v>
                </c:pt>
                <c:pt idx="24">
                  <c:v>6.4</c:v>
                </c:pt>
                <c:pt idx="25">
                  <c:v>6.5</c:v>
                </c:pt>
                <c:pt idx="26">
                  <c:v>6.6</c:v>
                </c:pt>
                <c:pt idx="27">
                  <c:v>6.7</c:v>
                </c:pt>
                <c:pt idx="28">
                  <c:v>6.8</c:v>
                </c:pt>
                <c:pt idx="29">
                  <c:v>6.9</c:v>
                </c:pt>
                <c:pt idx="30">
                  <c:v>7</c:v>
                </c:pt>
              </c:numCache>
            </c:numRef>
          </c:cat>
          <c:val>
            <c:numRef>
              <c:f>GRÁFICOS!$D$4:$D$34</c:f>
              <c:numCache>
                <c:formatCode>0</c:formatCode>
                <c:ptCount val="31"/>
                <c:pt idx="0">
                  <c:v>208</c:v>
                </c:pt>
                <c:pt idx="1">
                  <c:v>229</c:v>
                </c:pt>
                <c:pt idx="2">
                  <c:v>249</c:v>
                </c:pt>
                <c:pt idx="3">
                  <c:v>270</c:v>
                </c:pt>
                <c:pt idx="4">
                  <c:v>290</c:v>
                </c:pt>
                <c:pt idx="5">
                  <c:v>311</c:v>
                </c:pt>
                <c:pt idx="6">
                  <c:v>332</c:v>
                </c:pt>
                <c:pt idx="7">
                  <c:v>352</c:v>
                </c:pt>
                <c:pt idx="8">
                  <c:v>373</c:v>
                </c:pt>
                <c:pt idx="9">
                  <c:v>393</c:v>
                </c:pt>
                <c:pt idx="10">
                  <c:v>414</c:v>
                </c:pt>
                <c:pt idx="11">
                  <c:v>435</c:v>
                </c:pt>
                <c:pt idx="12">
                  <c:v>455</c:v>
                </c:pt>
                <c:pt idx="13">
                  <c:v>504.37499999999983</c:v>
                </c:pt>
                <c:pt idx="14">
                  <c:v>553.75000000000011</c:v>
                </c:pt>
                <c:pt idx="15">
                  <c:v>603.125</c:v>
                </c:pt>
                <c:pt idx="16">
                  <c:v>652.49999999999977</c:v>
                </c:pt>
                <c:pt idx="17">
                  <c:v>701.875</c:v>
                </c:pt>
                <c:pt idx="18">
                  <c:v>729</c:v>
                </c:pt>
                <c:pt idx="19">
                  <c:v>749</c:v>
                </c:pt>
                <c:pt idx="20">
                  <c:v>770</c:v>
                </c:pt>
                <c:pt idx="21">
                  <c:v>791</c:v>
                </c:pt>
                <c:pt idx="22">
                  <c:v>811</c:v>
                </c:pt>
                <c:pt idx="23">
                  <c:v>832</c:v>
                </c:pt>
                <c:pt idx="24">
                  <c:v>850</c:v>
                </c:pt>
                <c:pt idx="25">
                  <c:v>850</c:v>
                </c:pt>
                <c:pt idx="26">
                  <c:v>850</c:v>
                </c:pt>
                <c:pt idx="27">
                  <c:v>850</c:v>
                </c:pt>
                <c:pt idx="28">
                  <c:v>850</c:v>
                </c:pt>
                <c:pt idx="29">
                  <c:v>850</c:v>
                </c:pt>
                <c:pt idx="30">
                  <c:v>850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89228032"/>
        <c:axId val="89229952"/>
      </c:lineChart>
      <c:catAx>
        <c:axId val="8922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Promedio  de  Notas  Enseñanza  Media</a:t>
                </a:r>
              </a:p>
            </c:rich>
          </c:tx>
          <c:layout/>
          <c:overlay val="0"/>
        </c:title>
        <c:numFmt formatCode="_-* #,##0.0_-;\-* #,##0.0_-;_-* &quot;-&quot;??_-;_-@_-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9229952"/>
        <c:crosses val="autoZero"/>
        <c:auto val="1"/>
        <c:lblAlgn val="ctr"/>
        <c:lblOffset val="100"/>
        <c:noMultiLvlLbl val="0"/>
      </c:catAx>
      <c:valAx>
        <c:axId val="89229952"/>
        <c:scaling>
          <c:orientation val="minMax"/>
          <c:max val="850"/>
          <c:min val="15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9228032"/>
        <c:crosses val="autoZero"/>
        <c:crossBetween val="between"/>
        <c:majorUnit val="50"/>
        <c:minorUnit val="10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3</xdr:row>
      <xdr:rowOff>38100</xdr:rowOff>
    </xdr:from>
    <xdr:to>
      <xdr:col>17</xdr:col>
      <xdr:colOff>419100</xdr:colOff>
      <xdr:row>33</xdr:row>
      <xdr:rowOff>66675</xdr:rowOff>
    </xdr:to>
    <xdr:graphicFrame macro="">
      <xdr:nvGraphicFramePr>
        <xdr:cNvPr id="2462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zoomScale="70" zoomScaleNormal="70" workbookViewId="0">
      <selection activeCell="B4" sqref="B4"/>
    </sheetView>
  </sheetViews>
  <sheetFormatPr baseColWidth="10" defaultRowHeight="20.25" x14ac:dyDescent="0.3"/>
  <cols>
    <col min="1" max="1" width="2" customWidth="1"/>
    <col min="2" max="2" width="10.28515625" customWidth="1"/>
    <col min="3" max="3" width="43.42578125" customWidth="1"/>
    <col min="4" max="4" width="8.85546875" style="44" customWidth="1"/>
    <col min="5" max="5" width="10.5703125" style="5" customWidth="1"/>
    <col min="6" max="6" width="14" style="5" customWidth="1"/>
    <col min="7" max="7" width="14.5703125" style="5" customWidth="1"/>
    <col min="8" max="8" width="13.7109375" style="5" customWidth="1"/>
    <col min="9" max="11" width="18.42578125" customWidth="1"/>
    <col min="12" max="13" width="8" style="11" hidden="1" customWidth="1"/>
    <col min="14" max="14" width="11.140625" style="12" hidden="1" customWidth="1"/>
    <col min="15" max="15" width="6.85546875" style="12" hidden="1" customWidth="1"/>
    <col min="16" max="16" width="6.85546875" style="11" hidden="1" customWidth="1"/>
    <col min="17" max="17" width="6.85546875" style="13" hidden="1" customWidth="1"/>
    <col min="18" max="18" width="0" style="11" hidden="1" customWidth="1"/>
  </cols>
  <sheetData>
    <row r="1" spans="2:18" ht="41.25" x14ac:dyDescent="0.35">
      <c r="D1" s="45" t="s">
        <v>11</v>
      </c>
      <c r="E1" s="28" t="s">
        <v>0</v>
      </c>
      <c r="F1" s="29" t="s">
        <v>2</v>
      </c>
      <c r="G1" s="30" t="s">
        <v>3</v>
      </c>
      <c r="H1" s="31" t="s">
        <v>1</v>
      </c>
      <c r="I1" s="32" t="s">
        <v>12</v>
      </c>
      <c r="J1" s="34" t="s">
        <v>19</v>
      </c>
      <c r="K1" s="32" t="s">
        <v>13</v>
      </c>
      <c r="M1" s="11">
        <f>((7+G2)/2)</f>
        <v>6.5</v>
      </c>
      <c r="N1" s="11">
        <f>((7+G2)/2)+0.1</f>
        <v>6.6</v>
      </c>
      <c r="O1" s="12" t="s">
        <v>8</v>
      </c>
      <c r="P1" s="11" t="s">
        <v>9</v>
      </c>
      <c r="Q1" s="13" t="s">
        <v>10</v>
      </c>
    </row>
    <row r="2" spans="2:18" ht="23.25" x14ac:dyDescent="0.35">
      <c r="B2" s="35">
        <v>5.2</v>
      </c>
      <c r="C2" s="33" t="s">
        <v>22</v>
      </c>
      <c r="D2" s="47" t="str">
        <f>B4</f>
        <v>h1</v>
      </c>
      <c r="E2" s="2">
        <v>4</v>
      </c>
      <c r="F2" s="3">
        <f>$B$2</f>
        <v>5.2</v>
      </c>
      <c r="G2" s="4">
        <f>$B$3</f>
        <v>6</v>
      </c>
      <c r="H2" s="27">
        <f>IF(D2=$O$2,LOOKUP(E2,$N$3:$N$33:$O$3:$O$33),IF(D2=$P$2,LOOKUP(E2,$N$3:$N$33:$P$3:$P$33),IF(D2="T1",LOOKUP(E2,$N$3:$N$33:$Q$3:$Q$33),IF(D2="T2",LOOKUP(E2,$N$3:$N$33:$Q$3:$Q$33),IF(D2="T3",LOOKUP(E2,$N$3:$N$33:$Q$3:$Q$33),IF(D2="T4",LOOKUP(E2,$N$3:$N$33:$Q$3:$Q$33),IF(D2="T5",LOOKUP(E2,$N$3:$N$33:$Q$3:$Q$33))))))))</f>
        <v>208</v>
      </c>
      <c r="I2" s="19">
        <f t="shared" ref="I2:I32" si="0">IF(E2&gt;G2,850,IF(E2&lt;=F2,L2,IF(E2&gt;F2,(((850-M2)/(G2-F2))*(E2-F2))+M2,"")))</f>
        <v>208</v>
      </c>
      <c r="J2" s="25">
        <f>IF(K2&gt;150,H2+150,I2)</f>
        <v>208</v>
      </c>
      <c r="K2" s="19">
        <f>I2-H2</f>
        <v>0</v>
      </c>
      <c r="L2" s="6">
        <f>H2</f>
        <v>208</v>
      </c>
      <c r="M2" s="7">
        <f>IF(D2=$O$2,LOOKUP(F2,$N$3:$N$33:$O$3:$O$33),IF(D2=$P$2,LOOKUP(F2,$N$3:$N$33:$P$3:$P$33),IF(D2="T1",LOOKUP(F2,$N$3:$N$33:$Q$3:$Q$33),IF(D2="T2",LOOKUP(F2,$N$3:$N$33:$Q$3:$Q$33),IF(D2="T3",LOOKUP(F2,$N$3:$N$33:$Q$3:$Q$33),IF(D2="T4",LOOKUP(E2,$N$3:$N$33:$Q$3:$Q$33),IF(D2="T5",LOOKUP(E2,$N$3:$N$33:$Q$3:$Q$33))))))))</f>
        <v>455</v>
      </c>
      <c r="N2" s="21" t="s">
        <v>7</v>
      </c>
      <c r="O2" s="21" t="s">
        <v>4</v>
      </c>
      <c r="P2" s="22" t="s">
        <v>5</v>
      </c>
      <c r="Q2" s="6" t="s">
        <v>6</v>
      </c>
      <c r="R2" s="23"/>
    </row>
    <row r="3" spans="2:18" ht="23.25" x14ac:dyDescent="0.35">
      <c r="B3" s="35">
        <v>6</v>
      </c>
      <c r="C3" s="33" t="s">
        <v>14</v>
      </c>
      <c r="D3" s="47" t="str">
        <f>D2</f>
        <v>h1</v>
      </c>
      <c r="E3" s="2">
        <v>4.0999999999999996</v>
      </c>
      <c r="F3" s="3">
        <f t="shared" ref="F3:F32" si="1">$B$2</f>
        <v>5.2</v>
      </c>
      <c r="G3" s="4">
        <f t="shared" ref="G3:G32" si="2">$B$3</f>
        <v>6</v>
      </c>
      <c r="H3" s="27">
        <f>IF(D3=$O$2,LOOKUP(E3,$N$3:$N$33:$O$3:$O$33),IF(D3=$P$2,LOOKUP(E3,$N$3:$N$33:$P$3:$P$33),IF(D3="T1",LOOKUP(E3,$N$3:$N$33:$Q$3:$Q$33),IF(D3="T2",LOOKUP(E3,$N$3:$N$33:$Q$3:$Q$33),IF(D3="T3",LOOKUP(E3,$N$3:$N$33:$Q$3:$Q$33),IF(D3="T4",LOOKUP(E3,$N$3:$N$33:$Q$3:$Q$33),IF(D3="T5",LOOKUP(E3,$N$3:$N$33:$Q$3:$Q$33))))))))</f>
        <v>229</v>
      </c>
      <c r="I3" s="19">
        <f t="shared" si="0"/>
        <v>229</v>
      </c>
      <c r="J3" s="25">
        <f t="shared" ref="J3:J32" si="3">IF(K3&gt;150,H3+150,I3)</f>
        <v>229</v>
      </c>
      <c r="K3" s="19">
        <f t="shared" ref="K3:K32" si="4">I3-H3</f>
        <v>0</v>
      </c>
      <c r="L3" s="6">
        <f t="shared" ref="L3:L32" si="5">H3</f>
        <v>229</v>
      </c>
      <c r="M3" s="7">
        <f>IF(D3=$O$2,LOOKUP(F3,$N$3:$N$33:$O$3:$O$33),IF(D3=$P$2,LOOKUP(F3,$N$3:$N$33:$P$3:$P$33),IF(D3="T1",LOOKUP(F3,$N$3:$N$33:$Q$3:$Q$33),IF(D3="T2",LOOKUP(F3,$N$3:$N$33:$Q$3:$Q$33),IF(D3="T3",LOOKUP(F3,$N$3:$N$33:$Q$3:$Q$33),IF(D3="T4",LOOKUP(E3,$N$3:$N$33:$Q$3:$Q$33),IF(D3="T5",LOOKUP(E3,$N$3:$N$33:$Q$3:$Q$33))))))))</f>
        <v>455</v>
      </c>
      <c r="N3" s="24">
        <v>4</v>
      </c>
      <c r="O3" s="24">
        <v>208</v>
      </c>
      <c r="P3" s="22">
        <v>218</v>
      </c>
      <c r="Q3" s="6">
        <v>213</v>
      </c>
      <c r="R3" s="23" t="str">
        <f>LOOKUP(D2,O2:Q2)</f>
        <v>H1</v>
      </c>
    </row>
    <row r="4" spans="2:18" ht="21" x14ac:dyDescent="0.35">
      <c r="B4" s="36" t="s">
        <v>18</v>
      </c>
      <c r="C4" s="33" t="s">
        <v>21</v>
      </c>
      <c r="D4" s="47" t="str">
        <f t="shared" ref="D4:D32" si="6">D3</f>
        <v>h1</v>
      </c>
      <c r="E4" s="2">
        <v>4.2</v>
      </c>
      <c r="F4" s="3">
        <f t="shared" si="1"/>
        <v>5.2</v>
      </c>
      <c r="G4" s="4">
        <f t="shared" si="2"/>
        <v>6</v>
      </c>
      <c r="H4" s="27">
        <f>IF(D4=$O$2,LOOKUP(E4,$N$3:$N$33:$O$3:$O$33),IF(D4=$P$2,LOOKUP(E4,$N$3:$N$33:$P$3:$P$33),IF(D4="T1",LOOKUP(E4,$N$3:$N$33:$Q$3:$Q$33),IF(D4="T2",LOOKUP(E4,$N$3:$N$33:$Q$3:$Q$33),IF(D4="T3",LOOKUP(E4,$N$3:$N$33:$Q$3:$Q$33),IF(D4="T4",LOOKUP(E4,$N$3:$N$33:$Q$3:$Q$33),IF(D4="T5",LOOKUP(E4,$N$3:$N$33:$Q$3:$Q$33))))))))</f>
        <v>249</v>
      </c>
      <c r="I4" s="19">
        <f t="shared" si="0"/>
        <v>249</v>
      </c>
      <c r="J4" s="25">
        <f t="shared" si="3"/>
        <v>249</v>
      </c>
      <c r="K4" s="19">
        <f t="shared" si="4"/>
        <v>0</v>
      </c>
      <c r="L4" s="6">
        <f t="shared" si="5"/>
        <v>249</v>
      </c>
      <c r="M4" s="7">
        <f>IF(D4=$O$2,LOOKUP(F4,$N$3:$N$33:$O$3:$O$33),IF(D4=$P$2,LOOKUP(F4,$N$3:$N$33:$P$3:$P$33),IF(D4="T1",LOOKUP(F4,$N$3:$N$33:$Q$3:$Q$33),IF(D4="T2",LOOKUP(F4,$N$3:$N$33:$Q$3:$Q$33),IF(D4="T3",LOOKUP(F4,$N$3:$N$33:$Q$3:$Q$33),IF(D4="T4",LOOKUP(E4,$N$3:$N$33:$Q$3:$Q$33),IF(D4="T5",LOOKUP(E4,$N$3:$N$33:$Q$3:$Q$33))))))))</f>
        <v>455</v>
      </c>
      <c r="N4" s="24">
        <v>4.0999999999999996</v>
      </c>
      <c r="O4" s="24">
        <v>229</v>
      </c>
      <c r="P4" s="22">
        <v>238</v>
      </c>
      <c r="Q4" s="6">
        <v>233</v>
      </c>
      <c r="R4" s="23"/>
    </row>
    <row r="5" spans="2:18" ht="21" x14ac:dyDescent="0.35">
      <c r="B5" s="33"/>
      <c r="C5" s="33" t="s">
        <v>15</v>
      </c>
      <c r="D5" s="47" t="str">
        <f t="shared" si="6"/>
        <v>h1</v>
      </c>
      <c r="E5" s="2">
        <v>4.3</v>
      </c>
      <c r="F5" s="3">
        <f t="shared" si="1"/>
        <v>5.2</v>
      </c>
      <c r="G5" s="4">
        <f t="shared" si="2"/>
        <v>6</v>
      </c>
      <c r="H5" s="27">
        <f>IF(D5=$O$2,LOOKUP(E5,$N$3:$N$33:$O$3:$O$33),IF(D5=$P$2,LOOKUP(E5,$N$3:$N$33:$P$3:$P$33),IF(D5="T1",LOOKUP(E5,$N$3:$N$33:$Q$3:$Q$33),IF(D5="T2",LOOKUP(E5,$N$3:$N$33:$Q$3:$Q$33),IF(D5="T3",LOOKUP(E5,$N$3:$N$33:$Q$3:$Q$33),IF(D5="T4",LOOKUP(E5,$N$3:$N$33:$Q$3:$Q$33),IF(D5="T5",LOOKUP(E5,$N$3:$N$33:$Q$3:$Q$33))))))))</f>
        <v>270</v>
      </c>
      <c r="I5" s="19">
        <f t="shared" si="0"/>
        <v>270</v>
      </c>
      <c r="J5" s="25">
        <f t="shared" si="3"/>
        <v>270</v>
      </c>
      <c r="K5" s="19">
        <f t="shared" si="4"/>
        <v>0</v>
      </c>
      <c r="L5" s="6">
        <f t="shared" si="5"/>
        <v>270</v>
      </c>
      <c r="M5" s="7">
        <f>IF(D5=$O$2,LOOKUP(F5,$N$3:$N$33:$O$3:$O$33),IF(D5=$P$2,LOOKUP(F5,$N$3:$N$33:$P$3:$P$33),IF(D5="T1",LOOKUP(F5,$N$3:$N$33:$Q$3:$Q$33),IF(D5="T2",LOOKUP(F5,$N$3:$N$33:$Q$3:$Q$33),IF(D5="T3",LOOKUP(F5,$N$3:$N$33:$Q$3:$Q$33),IF(D5="T4",LOOKUP(E5,$N$3:$N$33:$Q$3:$Q$33),IF(D5="T5",LOOKUP(E5,$N$3:$N$33:$Q$3:$Q$33))))))))</f>
        <v>455</v>
      </c>
      <c r="N5" s="24">
        <v>4.2</v>
      </c>
      <c r="O5" s="24">
        <v>249</v>
      </c>
      <c r="P5" s="22">
        <v>258</v>
      </c>
      <c r="Q5" s="6">
        <v>254</v>
      </c>
      <c r="R5" s="23"/>
    </row>
    <row r="6" spans="2:18" ht="21" x14ac:dyDescent="0.35">
      <c r="B6" s="33"/>
      <c r="C6" s="33" t="s">
        <v>16</v>
      </c>
      <c r="D6" s="47" t="str">
        <f t="shared" si="6"/>
        <v>h1</v>
      </c>
      <c r="E6" s="2">
        <v>4.4000000000000004</v>
      </c>
      <c r="F6" s="3">
        <f t="shared" si="1"/>
        <v>5.2</v>
      </c>
      <c r="G6" s="4">
        <f t="shared" si="2"/>
        <v>6</v>
      </c>
      <c r="H6" s="27">
        <f>IF(D6=$O$2,LOOKUP(E6,$N$3:$N$33:$O$3:$O$33),IF(D6=$P$2,LOOKUP(E6,$N$3:$N$33:$P$3:$P$33),IF(D6="T1",LOOKUP(E6,$N$3:$N$33:$Q$3:$Q$33),IF(D6="T2",LOOKUP(E6,$N$3:$N$33:$Q$3:$Q$33),IF(D6="T3",LOOKUP(E6,$N$3:$N$33:$Q$3:$Q$33),IF(D6="T4",LOOKUP(E6,$N$3:$N$33:$Q$3:$Q$33),IF(D6="T5",LOOKUP(E6,$N$3:$N$33:$Q$3:$Q$33))))))))</f>
        <v>290</v>
      </c>
      <c r="I6" s="19">
        <f t="shared" si="0"/>
        <v>290</v>
      </c>
      <c r="J6" s="25">
        <f t="shared" si="3"/>
        <v>290</v>
      </c>
      <c r="K6" s="19">
        <f t="shared" si="4"/>
        <v>0</v>
      </c>
      <c r="L6" s="6">
        <f t="shared" si="5"/>
        <v>290</v>
      </c>
      <c r="M6" s="7">
        <f>IF(D6=$O$2,LOOKUP(F6,$N$3:$N$33:$O$3:$O$33),IF(D6=$P$2,LOOKUP(F6,$N$3:$N$33:$P$3:$P$33),IF(D6="T1",LOOKUP(F6,$N$3:$N$33:$Q$3:$Q$33),IF(D6="T2",LOOKUP(F6,$N$3:$N$33:$Q$3:$Q$33),IF(D6="T3",LOOKUP(F6,$N$3:$N$33:$Q$3:$Q$33),IF(D6="T4",LOOKUP(E6,$N$3:$N$33:$Q$3:$Q$33),IF(D6="T5",LOOKUP(E6,$N$3:$N$33:$Q$3:$Q$33))))))))</f>
        <v>455</v>
      </c>
      <c r="N6" s="24">
        <v>4.3</v>
      </c>
      <c r="O6" s="24">
        <v>270</v>
      </c>
      <c r="P6" s="22">
        <v>279</v>
      </c>
      <c r="Q6" s="6">
        <v>274</v>
      </c>
      <c r="R6" s="23"/>
    </row>
    <row r="7" spans="2:18" ht="21" x14ac:dyDescent="0.35">
      <c r="B7" s="33"/>
      <c r="C7" s="33" t="s">
        <v>17</v>
      </c>
      <c r="D7" s="47" t="str">
        <f t="shared" si="6"/>
        <v>h1</v>
      </c>
      <c r="E7" s="2">
        <v>4.5</v>
      </c>
      <c r="F7" s="3">
        <f t="shared" si="1"/>
        <v>5.2</v>
      </c>
      <c r="G7" s="4">
        <f t="shared" si="2"/>
        <v>6</v>
      </c>
      <c r="H7" s="27">
        <f>IF(D7=$O$2,LOOKUP(E7,$N$3:$N$33:$O$3:$O$33),IF(D7=$P$2,LOOKUP(E7,$N$3:$N$33:$P$3:$P$33),IF(D7="T1",LOOKUP(E7,$N$3:$N$33:$Q$3:$Q$33),IF(D7="T2",LOOKUP(E7,$N$3:$N$33:$Q$3:$Q$33),IF(D7="T3",LOOKUP(E7,$N$3:$N$33:$Q$3:$Q$33),IF(D7="T4",LOOKUP(E7,$N$3:$N$33:$Q$3:$Q$33),IF(D7="T5",LOOKUP(E7,$N$3:$N$33:$Q$3:$Q$33))))))))</f>
        <v>311</v>
      </c>
      <c r="I7" s="19">
        <f t="shared" si="0"/>
        <v>311</v>
      </c>
      <c r="J7" s="25">
        <f t="shared" si="3"/>
        <v>311</v>
      </c>
      <c r="K7" s="19">
        <f t="shared" si="4"/>
        <v>0</v>
      </c>
      <c r="L7" s="6">
        <f t="shared" si="5"/>
        <v>311</v>
      </c>
      <c r="M7" s="7">
        <f>IF(D7=$O$2,LOOKUP(F7,$N$3:$N$33:$O$3:$O$33),IF(D7=$P$2,LOOKUP(F7,$N$3:$N$33:$P$3:$P$33),IF(D7="T1",LOOKUP(F7,$N$3:$N$33:$Q$3:$Q$33),IF(D7="T2",LOOKUP(F7,$N$3:$N$33:$Q$3:$Q$33),IF(D7="T3",LOOKUP(F7,$N$3:$N$33:$Q$3:$Q$33),IF(D7="T4",LOOKUP(E7,$N$3:$N$33:$Q$3:$Q$33),IF(D7="T5",LOOKUP(E7,$N$3:$N$33:$Q$3:$Q$33))))))))</f>
        <v>455</v>
      </c>
      <c r="N7" s="24">
        <v>4.4000000000000004</v>
      </c>
      <c r="O7" s="24">
        <v>290</v>
      </c>
      <c r="P7" s="22">
        <v>299</v>
      </c>
      <c r="Q7" s="6">
        <v>295</v>
      </c>
      <c r="R7" s="23"/>
    </row>
    <row r="8" spans="2:18" ht="21" x14ac:dyDescent="0.35">
      <c r="D8" s="47" t="str">
        <f t="shared" si="6"/>
        <v>h1</v>
      </c>
      <c r="E8" s="2">
        <v>4.5999999999999996</v>
      </c>
      <c r="F8" s="3">
        <f t="shared" si="1"/>
        <v>5.2</v>
      </c>
      <c r="G8" s="4">
        <f t="shared" si="2"/>
        <v>6</v>
      </c>
      <c r="H8" s="27">
        <f>IF(D8=$O$2,LOOKUP(E8,$N$3:$N$33:$O$3:$O$33),IF(D8=$P$2,LOOKUP(E8,$N$3:$N$33:$P$3:$P$33),IF(D8="T1",LOOKUP(E8,$N$3:$N$33:$Q$3:$Q$33),IF(D8="T2",LOOKUP(E8,$N$3:$N$33:$Q$3:$Q$33),IF(D8="T3",LOOKUP(E8,$N$3:$N$33:$Q$3:$Q$33),IF(D8="T4",LOOKUP(E8,$N$3:$N$33:$Q$3:$Q$33),IF(D8="T5",LOOKUP(E8,$N$3:$N$33:$Q$3:$Q$33))))))))</f>
        <v>332</v>
      </c>
      <c r="I8" s="19">
        <f t="shared" si="0"/>
        <v>332</v>
      </c>
      <c r="J8" s="25">
        <f t="shared" si="3"/>
        <v>332</v>
      </c>
      <c r="K8" s="19">
        <f t="shared" si="4"/>
        <v>0</v>
      </c>
      <c r="L8" s="6">
        <f t="shared" si="5"/>
        <v>332</v>
      </c>
      <c r="M8" s="7">
        <f>IF(D8=$O$2,LOOKUP(F8,$N$3:$N$33:$O$3:$O$33),IF(D8=$P$2,LOOKUP(F8,$N$3:$N$33:$P$3:$P$33),IF(D8="T1",LOOKUP(F8,$N$3:$N$33:$Q$3:$Q$33),IF(D8="T2",LOOKUP(F8,$N$3:$N$33:$Q$3:$Q$33),IF(D8="T3",LOOKUP(F8,$N$3:$N$33:$Q$3:$Q$33),IF(D8="T4",LOOKUP(E8,$N$3:$N$33:$Q$3:$Q$33),IF(D8="T5",LOOKUP(E8,$N$3:$N$33:$Q$3:$Q$33))))))))</f>
        <v>455</v>
      </c>
      <c r="N8" s="24">
        <v>4.5</v>
      </c>
      <c r="O8" s="24">
        <v>311</v>
      </c>
      <c r="P8" s="22">
        <v>319</v>
      </c>
      <c r="Q8" s="6">
        <v>315</v>
      </c>
      <c r="R8" s="23"/>
    </row>
    <row r="9" spans="2:18" ht="21" x14ac:dyDescent="0.35">
      <c r="D9" s="47" t="str">
        <f t="shared" si="6"/>
        <v>h1</v>
      </c>
      <c r="E9" s="2">
        <v>4.7</v>
      </c>
      <c r="F9" s="3">
        <f t="shared" si="1"/>
        <v>5.2</v>
      </c>
      <c r="G9" s="4">
        <f t="shared" si="2"/>
        <v>6</v>
      </c>
      <c r="H9" s="27">
        <f>IF(D9=$O$2,LOOKUP(E9,$N$3:$N$33:$O$3:$O$33),IF(D9=$P$2,LOOKUP(E9,$N$3:$N$33:$P$3:$P$33),IF(D9="T1",LOOKUP(E9,$N$3:$N$33:$Q$3:$Q$33),IF(D9="T2",LOOKUP(E9,$N$3:$N$33:$Q$3:$Q$33),IF(D9="T3",LOOKUP(E9,$N$3:$N$33:$Q$3:$Q$33),IF(D9="T4",LOOKUP(E9,$N$3:$N$33:$Q$3:$Q$33),IF(D9="T5",LOOKUP(E9,$N$3:$N$33:$Q$3:$Q$33))))))))</f>
        <v>352</v>
      </c>
      <c r="I9" s="19">
        <f t="shared" si="0"/>
        <v>352</v>
      </c>
      <c r="J9" s="25">
        <f t="shared" si="3"/>
        <v>352</v>
      </c>
      <c r="K9" s="19">
        <f t="shared" si="4"/>
        <v>0</v>
      </c>
      <c r="L9" s="6">
        <f t="shared" si="5"/>
        <v>352</v>
      </c>
      <c r="M9" s="7">
        <f>IF(D9=$O$2,LOOKUP(F9,$N$3:$N$33:$O$3:$O$33),IF(D9=$P$2,LOOKUP(F9,$N$3:$N$33:$P$3:$P$33),IF(D9="T1",LOOKUP(F9,$N$3:$N$33:$Q$3:$Q$33),IF(D9="T2",LOOKUP(F9,$N$3:$N$33:$Q$3:$Q$33),IF(D9="T3",LOOKUP(F9,$N$3:$N$33:$Q$3:$Q$33),IF(D9="T4",LOOKUP(E9,$N$3:$N$33:$Q$3:$Q$33),IF(D9="T5",LOOKUP(E9,$N$3:$N$33:$Q$3:$Q$33))))))))</f>
        <v>455</v>
      </c>
      <c r="N9" s="24">
        <v>4.5999999999999996</v>
      </c>
      <c r="O9" s="24">
        <v>332</v>
      </c>
      <c r="P9" s="22">
        <v>339</v>
      </c>
      <c r="Q9" s="6">
        <v>335</v>
      </c>
      <c r="R9" s="23"/>
    </row>
    <row r="10" spans="2:18" ht="21" x14ac:dyDescent="0.35">
      <c r="B10" s="39" t="s">
        <v>6</v>
      </c>
      <c r="C10" s="39" t="s">
        <v>28</v>
      </c>
      <c r="D10" s="47" t="str">
        <f t="shared" si="6"/>
        <v>h1</v>
      </c>
      <c r="E10" s="2">
        <v>4.8</v>
      </c>
      <c r="F10" s="3">
        <f t="shared" si="1"/>
        <v>5.2</v>
      </c>
      <c r="G10" s="4">
        <f t="shared" si="2"/>
        <v>6</v>
      </c>
      <c r="H10" s="27">
        <f>IF(D10=$O$2,LOOKUP(E10,$N$3:$N$33:$O$3:$O$33),IF(D10=$P$2,LOOKUP(E10,$N$3:$N$33:$P$3:$P$33),IF(D10="T1",LOOKUP(E10,$N$3:$N$33:$Q$3:$Q$33),IF(D10="T2",LOOKUP(E10,$N$3:$N$33:$Q$3:$Q$33),IF(D10="T3",LOOKUP(E10,$N$3:$N$33:$Q$3:$Q$33),IF(D10="T4",LOOKUP(E10,$N$3:$N$33:$Q$3:$Q$33),IF(D10="T5",LOOKUP(E10,$N$3:$N$33:$Q$3:$Q$33))))))))</f>
        <v>373</v>
      </c>
      <c r="I10" s="19">
        <f t="shared" si="0"/>
        <v>373</v>
      </c>
      <c r="J10" s="25">
        <f t="shared" si="3"/>
        <v>373</v>
      </c>
      <c r="K10" s="19">
        <f t="shared" si="4"/>
        <v>0</v>
      </c>
      <c r="L10" s="6">
        <f t="shared" si="5"/>
        <v>373</v>
      </c>
      <c r="M10" s="7">
        <f>IF(D10=$O$2,LOOKUP(F10,$N$3:$N$33:$O$3:$O$33),IF(D10=$P$2,LOOKUP(F10,$N$3:$N$33:$P$3:$P$33),IF(D10="T1",LOOKUP(F10,$N$3:$N$33:$Q$3:$Q$33),IF(D10="T2",LOOKUP(F10,$N$3:$N$33:$Q$3:$Q$33),IF(D10="T3",LOOKUP(F10,$N$3:$N$33:$Q$3:$Q$33),IF(D10="T4",LOOKUP(E10,$N$3:$N$33:$Q$3:$Q$33),IF(D10="T5",LOOKUP(E10,$N$3:$N$33:$Q$3:$Q$33))))))))</f>
        <v>455</v>
      </c>
      <c r="N10" s="24">
        <v>4.7</v>
      </c>
      <c r="O10" s="24">
        <v>352</v>
      </c>
      <c r="P10" s="22">
        <v>359</v>
      </c>
      <c r="Q10" s="6">
        <v>356</v>
      </c>
      <c r="R10" s="23"/>
    </row>
    <row r="11" spans="2:18" ht="21" x14ac:dyDescent="0.35">
      <c r="B11" s="39" t="s">
        <v>24</v>
      </c>
      <c r="C11" s="39" t="s">
        <v>29</v>
      </c>
      <c r="D11" s="47" t="str">
        <f t="shared" si="6"/>
        <v>h1</v>
      </c>
      <c r="E11" s="2">
        <v>4.9000000000000004</v>
      </c>
      <c r="F11" s="3">
        <f t="shared" si="1"/>
        <v>5.2</v>
      </c>
      <c r="G11" s="4">
        <f t="shared" si="2"/>
        <v>6</v>
      </c>
      <c r="H11" s="27">
        <f>IF(D11=$O$2,LOOKUP(E11,$N$3:$N$33:$O$3:$O$33),IF(D11=$P$2,LOOKUP(E11,$N$3:$N$33:$P$3:$P$33),IF(D11="T1",LOOKUP(E11,$N$3:$N$33:$Q$3:$Q$33),IF(D11="T2",LOOKUP(E11,$N$3:$N$33:$Q$3:$Q$33),IF(D11="T3",LOOKUP(E11,$N$3:$N$33:$Q$3:$Q$33),IF(D11="T4",LOOKUP(E11,$N$3:$N$33:$Q$3:$Q$33),IF(D11="T5",LOOKUP(E11,$N$3:$N$33:$Q$3:$Q$33))))))))</f>
        <v>393</v>
      </c>
      <c r="I11" s="19">
        <f t="shared" si="0"/>
        <v>393</v>
      </c>
      <c r="J11" s="25">
        <f t="shared" si="3"/>
        <v>393</v>
      </c>
      <c r="K11" s="19">
        <f t="shared" si="4"/>
        <v>0</v>
      </c>
      <c r="L11" s="6">
        <f t="shared" si="5"/>
        <v>393</v>
      </c>
      <c r="M11" s="7">
        <f>IF(D11=$O$2,LOOKUP(F11,$N$3:$N$33:$O$3:$O$33),IF(D11=$P$2,LOOKUP(F11,$N$3:$N$33:$P$3:$P$33),IF(D11="T1",LOOKUP(F11,$N$3:$N$33:$Q$3:$Q$33),IF(D11="T2",LOOKUP(F11,$N$3:$N$33:$Q$3:$Q$33),IF(D11="T3",LOOKUP(F11,$N$3:$N$33:$Q$3:$Q$33),IF(D11="T4",LOOKUP(E11,$N$3:$N$33:$Q$3:$Q$33),IF(D11="T5",LOOKUP(E11,$N$3:$N$33:$Q$3:$Q$33))))))))</f>
        <v>455</v>
      </c>
      <c r="N11" s="24">
        <v>4.8</v>
      </c>
      <c r="O11" s="24">
        <v>373</v>
      </c>
      <c r="P11" s="22">
        <v>380</v>
      </c>
      <c r="Q11" s="6">
        <v>376</v>
      </c>
      <c r="R11" s="23"/>
    </row>
    <row r="12" spans="2:18" ht="21" x14ac:dyDescent="0.35">
      <c r="B12" s="39" t="s">
        <v>25</v>
      </c>
      <c r="C12" s="39" t="s">
        <v>30</v>
      </c>
      <c r="D12" s="47" t="str">
        <f t="shared" si="6"/>
        <v>h1</v>
      </c>
      <c r="E12" s="2">
        <v>5</v>
      </c>
      <c r="F12" s="3">
        <f t="shared" si="1"/>
        <v>5.2</v>
      </c>
      <c r="G12" s="4">
        <f t="shared" si="2"/>
        <v>6</v>
      </c>
      <c r="H12" s="27">
        <f>IF(D12=$O$2,LOOKUP(E12,$N$3:$N$33:$O$3:$O$33),IF(D12=$P$2,LOOKUP(E12,$N$3:$N$33:$P$3:$P$33),IF(D12="T1",LOOKUP(E12,$N$3:$N$33:$Q$3:$Q$33),IF(D12="T2",LOOKUP(E12,$N$3:$N$33:$Q$3:$Q$33),IF(D12="T3",LOOKUP(E12,$N$3:$N$33:$Q$3:$Q$33),IF(D12="T4",LOOKUP(E12,$N$3:$N$33:$Q$3:$Q$33),IF(D12="T5",LOOKUP(E12,$N$3:$N$33:$Q$3:$Q$33))))))))</f>
        <v>414</v>
      </c>
      <c r="I12" s="19">
        <f t="shared" si="0"/>
        <v>414</v>
      </c>
      <c r="J12" s="25">
        <f t="shared" si="3"/>
        <v>414</v>
      </c>
      <c r="K12" s="19">
        <f t="shared" si="4"/>
        <v>0</v>
      </c>
      <c r="L12" s="6">
        <f t="shared" si="5"/>
        <v>414</v>
      </c>
      <c r="M12" s="7">
        <f>IF(D12=$O$2,LOOKUP(F12,$N$3:$N$33:$O$3:$O$33),IF(D12=$P$2,LOOKUP(F12,$N$3:$N$33:$P$3:$P$33),IF(D12="T1",LOOKUP(F12,$N$3:$N$33:$Q$3:$Q$33),IF(D12="T2",LOOKUP(F12,$N$3:$N$33:$Q$3:$Q$33),IF(D12="T3",LOOKUP(F12,$N$3:$N$33:$Q$3:$Q$33),IF(D12="T4",LOOKUP(E12,$N$3:$N$33:$Q$3:$Q$33),IF(D12="T5",LOOKUP(E12,$N$3:$N$33:$Q$3:$Q$33))))))))</f>
        <v>455</v>
      </c>
      <c r="N12" s="24">
        <v>4.9000000000000004</v>
      </c>
      <c r="O12" s="24">
        <v>393</v>
      </c>
      <c r="P12" s="22">
        <v>400</v>
      </c>
      <c r="Q12" s="6">
        <v>397</v>
      </c>
      <c r="R12" s="23"/>
    </row>
    <row r="13" spans="2:18" ht="21" x14ac:dyDescent="0.35">
      <c r="B13" s="39" t="s">
        <v>26</v>
      </c>
      <c r="C13" s="39" t="s">
        <v>31</v>
      </c>
      <c r="D13" s="47" t="str">
        <f t="shared" si="6"/>
        <v>h1</v>
      </c>
      <c r="E13" s="2">
        <v>5.0999999999999996</v>
      </c>
      <c r="F13" s="3">
        <f t="shared" si="1"/>
        <v>5.2</v>
      </c>
      <c r="G13" s="4">
        <f t="shared" si="2"/>
        <v>6</v>
      </c>
      <c r="H13" s="27">
        <f>IF(D13=$O$2,LOOKUP(E13,$N$3:$N$33:$O$3:$O$33),IF(D13=$P$2,LOOKUP(E13,$N$3:$N$33:$P$3:$P$33),IF(D13="T1",LOOKUP(E13,$N$3:$N$33:$Q$3:$Q$33),IF(D13="T2",LOOKUP(E13,$N$3:$N$33:$Q$3:$Q$33),IF(D13="T3",LOOKUP(E13,$N$3:$N$33:$Q$3:$Q$33),IF(D13="T4",LOOKUP(E13,$N$3:$N$33:$Q$3:$Q$33),IF(D13="T5",LOOKUP(E13,$N$3:$N$33:$Q$3:$Q$33))))))))</f>
        <v>435</v>
      </c>
      <c r="I13" s="19">
        <f t="shared" si="0"/>
        <v>435</v>
      </c>
      <c r="J13" s="25">
        <f t="shared" si="3"/>
        <v>435</v>
      </c>
      <c r="K13" s="19">
        <f t="shared" si="4"/>
        <v>0</v>
      </c>
      <c r="L13" s="6">
        <f t="shared" si="5"/>
        <v>435</v>
      </c>
      <c r="M13" s="7">
        <f>IF(D13=$O$2,LOOKUP(F13,$N$3:$N$33:$O$3:$O$33),IF(D13=$P$2,LOOKUP(F13,$N$3:$N$33:$P$3:$P$33),IF(D13="T1",LOOKUP(F13,$N$3:$N$33:$Q$3:$Q$33),IF(D13="T2",LOOKUP(F13,$N$3:$N$33:$Q$3:$Q$33),IF(D13="T3",LOOKUP(F13,$N$3:$N$33:$Q$3:$Q$33),IF(D13="T4",LOOKUP(E13,$N$3:$N$33:$Q$3:$Q$33),IF(D13="T5",LOOKUP(E13,$N$3:$N$33:$Q$3:$Q$33))))))))</f>
        <v>455</v>
      </c>
      <c r="N13" s="24">
        <v>5</v>
      </c>
      <c r="O13" s="24">
        <v>414</v>
      </c>
      <c r="P13" s="22">
        <v>420</v>
      </c>
      <c r="Q13" s="6">
        <v>417</v>
      </c>
      <c r="R13" s="23"/>
    </row>
    <row r="14" spans="2:18" ht="21" x14ac:dyDescent="0.35">
      <c r="B14" s="39" t="s">
        <v>27</v>
      </c>
      <c r="C14" s="39" t="s">
        <v>32</v>
      </c>
      <c r="D14" s="47" t="str">
        <f t="shared" si="6"/>
        <v>h1</v>
      </c>
      <c r="E14" s="2">
        <v>5.2</v>
      </c>
      <c r="F14" s="3">
        <f t="shared" si="1"/>
        <v>5.2</v>
      </c>
      <c r="G14" s="4">
        <f t="shared" si="2"/>
        <v>6</v>
      </c>
      <c r="H14" s="27">
        <f>IF(D14=$O$2,LOOKUP(E14,$N$3:$N$33:$O$3:$O$33),IF(D14=$P$2,LOOKUP(E14,$N$3:$N$33:$P$3:$P$33),IF(D14="T1",LOOKUP(E14,$N$3:$N$33:$Q$3:$Q$33),IF(D14="T2",LOOKUP(E14,$N$3:$N$33:$Q$3:$Q$33),IF(D14="T3",LOOKUP(E14,$N$3:$N$33:$Q$3:$Q$33),IF(D14="T4",LOOKUP(E14,$N$3:$N$33:$Q$3:$Q$33),IF(D14="T5",LOOKUP(E14,$N$3:$N$33:$Q$3:$Q$33))))))))</f>
        <v>455</v>
      </c>
      <c r="I14" s="19">
        <f t="shared" si="0"/>
        <v>455</v>
      </c>
      <c r="J14" s="25">
        <f t="shared" si="3"/>
        <v>455</v>
      </c>
      <c r="K14" s="19">
        <f t="shared" si="4"/>
        <v>0</v>
      </c>
      <c r="L14" s="6">
        <f t="shared" si="5"/>
        <v>455</v>
      </c>
      <c r="M14" s="7">
        <f>IF(D14=$O$2,LOOKUP(F14,$N$3:$N$33:$O$3:$O$33),IF(D14=$P$2,LOOKUP(F14,$N$3:$N$33:$P$3:$P$33),IF(D14="T1",LOOKUP(F14,$N$3:$N$33:$Q$3:$Q$33),IF(D14="T2",LOOKUP(F14,$N$3:$N$33:$Q$3:$Q$33),IF(D14="T3",LOOKUP(F14,$N$3:$N$33:$Q$3:$Q$33),IF(D14="T4",LOOKUP(E14,$N$3:$N$33:$Q$3:$Q$33),IF(D14="T5",LOOKUP(E14,$N$3:$N$33:$Q$3:$Q$33))))))))</f>
        <v>455</v>
      </c>
      <c r="N14" s="24">
        <v>5.0999999999999996</v>
      </c>
      <c r="O14" s="24">
        <v>435</v>
      </c>
      <c r="P14" s="22">
        <v>440</v>
      </c>
      <c r="Q14" s="6">
        <v>437</v>
      </c>
      <c r="R14" s="23"/>
    </row>
    <row r="15" spans="2:18" ht="21" x14ac:dyDescent="0.35">
      <c r="D15" s="47" t="str">
        <f t="shared" si="6"/>
        <v>h1</v>
      </c>
      <c r="E15" s="2">
        <v>5.3</v>
      </c>
      <c r="F15" s="3">
        <f t="shared" si="1"/>
        <v>5.2</v>
      </c>
      <c r="G15" s="4">
        <f t="shared" si="2"/>
        <v>6</v>
      </c>
      <c r="H15" s="27">
        <f>IF(D15=$O$2,LOOKUP(E15,$N$3:$N$33:$O$3:$O$33),IF(D15=$P$2,LOOKUP(E15,$N$3:$N$33:$P$3:$P$33),IF(D15="T1",LOOKUP(E15,$N$3:$N$33:$Q$3:$Q$33),IF(D15="T2",LOOKUP(E15,$N$3:$N$33:$Q$3:$Q$33),IF(D15="T3",LOOKUP(E15,$N$3:$N$33:$Q$3:$Q$33),IF(D15="T4",LOOKUP(E15,$N$3:$N$33:$Q$3:$Q$33),IF(D15="T5",LOOKUP(E15,$N$3:$N$33:$Q$3:$Q$33))))))))</f>
        <v>476</v>
      </c>
      <c r="I15" s="19">
        <f t="shared" si="0"/>
        <v>504.37499999999983</v>
      </c>
      <c r="J15" s="25">
        <f t="shared" si="3"/>
        <v>504.37499999999983</v>
      </c>
      <c r="K15" s="19">
        <f t="shared" si="4"/>
        <v>28.374999999999829</v>
      </c>
      <c r="L15" s="6">
        <f t="shared" si="5"/>
        <v>476</v>
      </c>
      <c r="M15" s="7">
        <f>IF(D15=$O$2,LOOKUP(F15,$N$3:$N$33:$O$3:$O$33),IF(D15=$P$2,LOOKUP(F15,$N$3:$N$33:$P$3:$P$33),IF(D15="T1",LOOKUP(F15,$N$3:$N$33:$Q$3:$Q$33),IF(D15="T2",LOOKUP(F15,$N$3:$N$33:$Q$3:$Q$33),IF(D15="T3",LOOKUP(F15,$N$3:$N$33:$Q$3:$Q$33),IF(D15="T4",LOOKUP(E15,$N$3:$N$33:$Q$3:$Q$33),IF(D15="T5",LOOKUP(E15,$N$3:$N$33:$Q$3:$Q$33))))))))</f>
        <v>455</v>
      </c>
      <c r="N15" s="24">
        <v>5.2</v>
      </c>
      <c r="O15" s="24">
        <v>455</v>
      </c>
      <c r="P15" s="22">
        <v>460</v>
      </c>
      <c r="Q15" s="6">
        <v>458</v>
      </c>
      <c r="R15" s="23"/>
    </row>
    <row r="16" spans="2:18" ht="21" x14ac:dyDescent="0.35">
      <c r="D16" s="47" t="str">
        <f t="shared" si="6"/>
        <v>h1</v>
      </c>
      <c r="E16" s="2">
        <v>5.4</v>
      </c>
      <c r="F16" s="3">
        <f t="shared" si="1"/>
        <v>5.2</v>
      </c>
      <c r="G16" s="4">
        <f t="shared" si="2"/>
        <v>6</v>
      </c>
      <c r="H16" s="27">
        <f>IF(D16=$O$2,LOOKUP(E16,$N$3:$N$33:$O$3:$O$33),IF(D16=$P$2,LOOKUP(E16,$N$3:$N$33:$P$3:$P$33),IF(D16="T1",LOOKUP(E16,$N$3:$N$33:$Q$3:$Q$33),IF(D16="T2",LOOKUP(E16,$N$3:$N$33:$Q$3:$Q$33),IF(D16="T3",LOOKUP(E16,$N$3:$N$33:$Q$3:$Q$33),IF(D16="T4",LOOKUP(E16,$N$3:$N$33:$Q$3:$Q$33),IF(D16="T5",LOOKUP(E16,$N$3:$N$33:$Q$3:$Q$33))))))))</f>
        <v>496</v>
      </c>
      <c r="I16" s="19">
        <f t="shared" si="0"/>
        <v>553.75000000000011</v>
      </c>
      <c r="J16" s="25">
        <f t="shared" si="3"/>
        <v>553.75000000000011</v>
      </c>
      <c r="K16" s="19">
        <f t="shared" si="4"/>
        <v>57.750000000000114</v>
      </c>
      <c r="L16" s="6">
        <f t="shared" si="5"/>
        <v>496</v>
      </c>
      <c r="M16" s="7">
        <f>IF(D16=$O$2,LOOKUP(F16,$N$3:$N$33:$O$3:$O$33),IF(D16=$P$2,LOOKUP(F16,$N$3:$N$33:$P$3:$P$33),IF(D16="T1",LOOKUP(F16,$N$3:$N$33:$Q$3:$Q$33),IF(D16="T2",LOOKUP(F16,$N$3:$N$33:$Q$3:$Q$33),IF(D16="T3",LOOKUP(F16,$N$3:$N$33:$Q$3:$Q$33),IF(D16="T4",LOOKUP(E16,$N$3:$N$33:$Q$3:$Q$33),IF(D16="T5",LOOKUP(E16,$N$3:$N$33:$Q$3:$Q$33))))))))</f>
        <v>455</v>
      </c>
      <c r="N16" s="24">
        <v>5.3</v>
      </c>
      <c r="O16" s="24">
        <v>476</v>
      </c>
      <c r="P16" s="22">
        <v>481</v>
      </c>
      <c r="Q16" s="6">
        <v>478</v>
      </c>
      <c r="R16" s="23"/>
    </row>
    <row r="17" spans="1:18" ht="21" x14ac:dyDescent="0.35">
      <c r="D17" s="47" t="str">
        <f t="shared" si="6"/>
        <v>h1</v>
      </c>
      <c r="E17" s="2">
        <v>5.5</v>
      </c>
      <c r="F17" s="3">
        <f t="shared" si="1"/>
        <v>5.2</v>
      </c>
      <c r="G17" s="4">
        <f t="shared" si="2"/>
        <v>6</v>
      </c>
      <c r="H17" s="27">
        <f>IF(D17=$O$2,LOOKUP(E17,$N$3:$N$33:$O$3:$O$33),IF(D17=$P$2,LOOKUP(E17,$N$3:$N$33:$P$3:$P$33),IF(D17="T1",LOOKUP(E17,$N$3:$N$33:$Q$3:$Q$33),IF(D17="T2",LOOKUP(E17,$N$3:$N$33:$Q$3:$Q$33),IF(D17="T3",LOOKUP(E17,$N$3:$N$33:$Q$3:$Q$33),IF(D17="T4",LOOKUP(E17,$N$3:$N$33:$Q$3:$Q$33),IF(D17="T5",LOOKUP(E17,$N$3:$N$33:$Q$3:$Q$33))))))))</f>
        <v>517</v>
      </c>
      <c r="I17" s="19">
        <f t="shared" si="0"/>
        <v>603.125</v>
      </c>
      <c r="J17" s="25">
        <f t="shared" si="3"/>
        <v>603.125</v>
      </c>
      <c r="K17" s="19">
        <f t="shared" si="4"/>
        <v>86.125</v>
      </c>
      <c r="L17" s="6">
        <f t="shared" si="5"/>
        <v>517</v>
      </c>
      <c r="M17" s="7">
        <f>IF(D17=$O$2,LOOKUP(F17,$N$3:$N$33:$O$3:$O$33),IF(D17=$P$2,LOOKUP(F17,$N$3:$N$33:$P$3:$P$33),IF(D17="T1",LOOKUP(F17,$N$3:$N$33:$Q$3:$Q$33),IF(D17="T2",LOOKUP(F17,$N$3:$N$33:$Q$3:$Q$33),IF(D17="T3",LOOKUP(F17,$N$3:$N$33:$Q$3:$Q$33),IF(D17="T4",LOOKUP(E17,$N$3:$N$33:$Q$3:$Q$33),IF(D17="T5",LOOKUP(E17,$N$3:$N$33:$Q$3:$Q$33))))))))</f>
        <v>455</v>
      </c>
      <c r="N17" s="24">
        <v>5.4</v>
      </c>
      <c r="O17" s="24">
        <v>496</v>
      </c>
      <c r="P17" s="22">
        <v>501</v>
      </c>
      <c r="Q17" s="6">
        <v>499</v>
      </c>
      <c r="R17" s="23"/>
    </row>
    <row r="18" spans="1:18" ht="21" x14ac:dyDescent="0.35">
      <c r="D18" s="47" t="str">
        <f t="shared" si="6"/>
        <v>h1</v>
      </c>
      <c r="E18" s="2">
        <v>5.6</v>
      </c>
      <c r="F18" s="3">
        <f t="shared" si="1"/>
        <v>5.2</v>
      </c>
      <c r="G18" s="4">
        <f t="shared" si="2"/>
        <v>6</v>
      </c>
      <c r="H18" s="27">
        <f>IF(D18=$O$2,LOOKUP(E18,$N$3:$N$33:$O$3:$O$33),IF(D18=$P$2,LOOKUP(E18,$N$3:$N$33:$P$3:$P$33),IF(D18="T1",LOOKUP(E18,$N$3:$N$33:$Q$3:$Q$33),IF(D18="T2",LOOKUP(E18,$N$3:$N$33:$Q$3:$Q$33),IF(D18="T3",LOOKUP(E18,$N$3:$N$33:$Q$3:$Q$33),IF(D18="T4",LOOKUP(E18,$N$3:$N$33:$Q$3:$Q$33),IF(D18="T5",LOOKUP(E18,$N$3:$N$33:$Q$3:$Q$33))))))))</f>
        <v>538</v>
      </c>
      <c r="I18" s="19">
        <f t="shared" si="0"/>
        <v>652.49999999999977</v>
      </c>
      <c r="J18" s="25">
        <f t="shared" si="3"/>
        <v>652.49999999999977</v>
      </c>
      <c r="K18" s="19">
        <f t="shared" si="4"/>
        <v>114.49999999999977</v>
      </c>
      <c r="L18" s="6">
        <f t="shared" si="5"/>
        <v>538</v>
      </c>
      <c r="M18" s="7">
        <f>IF(D18=$O$2,LOOKUP(F18,$N$3:$N$33:$O$3:$O$33),IF(D18=$P$2,LOOKUP(F18,$N$3:$N$33:$P$3:$P$33),IF(D18="T1",LOOKUP(F18,$N$3:$N$33:$Q$3:$Q$33),IF(D18="T2",LOOKUP(F18,$N$3:$N$33:$Q$3:$Q$33),IF(D18="T3",LOOKUP(F18,$N$3:$N$33:$Q$3:$Q$33),IF(D18="T4",LOOKUP(E18,$N$3:$N$33:$Q$3:$Q$33),IF(D18="T5",LOOKUP(E18,$N$3:$N$33:$Q$3:$Q$33))))))))</f>
        <v>455</v>
      </c>
      <c r="N18" s="24">
        <v>5.5</v>
      </c>
      <c r="O18" s="24">
        <v>517</v>
      </c>
      <c r="P18" s="22">
        <v>521</v>
      </c>
      <c r="Q18" s="6">
        <v>519</v>
      </c>
      <c r="R18" s="23"/>
    </row>
    <row r="19" spans="1:18" ht="21" x14ac:dyDescent="0.35">
      <c r="D19" s="47" t="str">
        <f t="shared" si="6"/>
        <v>h1</v>
      </c>
      <c r="E19" s="2">
        <v>5.7</v>
      </c>
      <c r="F19" s="3">
        <f t="shared" si="1"/>
        <v>5.2</v>
      </c>
      <c r="G19" s="4">
        <f t="shared" si="2"/>
        <v>6</v>
      </c>
      <c r="H19" s="27">
        <f>IF(D19=$O$2,LOOKUP(E19,$N$3:$N$33:$O$3:$O$33),IF(D19=$P$2,LOOKUP(E19,$N$3:$N$33:$P$3:$P$33),IF(D19="T1",LOOKUP(E19,$N$3:$N$33:$Q$3:$Q$33),IF(D19="T2",LOOKUP(E19,$N$3:$N$33:$Q$3:$Q$33),IF(D19="T3",LOOKUP(E19,$N$3:$N$33:$Q$3:$Q$33),IF(D19="T4",LOOKUP(E19,$N$3:$N$33:$Q$3:$Q$33),IF(D19="T5",LOOKUP(E19,$N$3:$N$33:$Q$3:$Q$33))))))))</f>
        <v>558</v>
      </c>
      <c r="I19" s="19">
        <f t="shared" si="0"/>
        <v>701.875</v>
      </c>
      <c r="J19" s="25">
        <f t="shared" si="3"/>
        <v>701.875</v>
      </c>
      <c r="K19" s="19">
        <f t="shared" si="4"/>
        <v>143.875</v>
      </c>
      <c r="L19" s="6">
        <f t="shared" si="5"/>
        <v>558</v>
      </c>
      <c r="M19" s="7">
        <f>IF(D19=$O$2,LOOKUP(F19,$N$3:$N$33:$O$3:$O$33),IF(D19=$P$2,LOOKUP(F19,$N$3:$N$33:$P$3:$P$33),IF(D19="T1",LOOKUP(F19,$N$3:$N$33:$Q$3:$Q$33),IF(D19="T2",LOOKUP(F19,$N$3:$N$33:$Q$3:$Q$33),IF(D19="T3",LOOKUP(F19,$N$3:$N$33:$Q$3:$Q$33),IF(D19="T4",LOOKUP(E19,$N$3:$N$33:$Q$3:$Q$33),IF(D19="T5",LOOKUP(E19,$N$3:$N$33:$Q$3:$Q$33))))))))</f>
        <v>455</v>
      </c>
      <c r="N19" s="24">
        <v>5.6</v>
      </c>
      <c r="O19" s="24">
        <v>538</v>
      </c>
      <c r="P19" s="22">
        <v>541</v>
      </c>
      <c r="Q19" s="6">
        <v>539</v>
      </c>
      <c r="R19" s="23"/>
    </row>
    <row r="20" spans="1:18" ht="21" x14ac:dyDescent="0.35">
      <c r="D20" s="47" t="str">
        <f t="shared" si="6"/>
        <v>h1</v>
      </c>
      <c r="E20" s="2">
        <v>5.8</v>
      </c>
      <c r="F20" s="3">
        <f t="shared" si="1"/>
        <v>5.2</v>
      </c>
      <c r="G20" s="4">
        <f t="shared" si="2"/>
        <v>6</v>
      </c>
      <c r="H20" s="27">
        <f>IF(D20=$O$2,LOOKUP(E20,$N$3:$N$33:$O$3:$O$33),IF(D20=$P$2,LOOKUP(E20,$N$3:$N$33:$P$3:$P$33),IF(D20="T1",LOOKUP(E20,$N$3:$N$33:$Q$3:$Q$33),IF(D20="T2",LOOKUP(E20,$N$3:$N$33:$Q$3:$Q$33),IF(D20="T3",LOOKUP(E20,$N$3:$N$33:$Q$3:$Q$33),IF(D20="T4",LOOKUP(E20,$N$3:$N$33:$Q$3:$Q$33),IF(D20="T5",LOOKUP(E20,$N$3:$N$33:$Q$3:$Q$33))))))))</f>
        <v>579</v>
      </c>
      <c r="I20" s="19">
        <f t="shared" si="0"/>
        <v>751.24999999999989</v>
      </c>
      <c r="J20" s="25">
        <f t="shared" si="3"/>
        <v>729</v>
      </c>
      <c r="K20" s="19">
        <f t="shared" si="4"/>
        <v>172.24999999999989</v>
      </c>
      <c r="L20" s="6">
        <f t="shared" si="5"/>
        <v>579</v>
      </c>
      <c r="M20" s="7">
        <f>IF(D20=$O$2,LOOKUP(F20,$N$3:$N$33:$O$3:$O$33),IF(D20=$P$2,LOOKUP(F20,$N$3:$N$33:$P$3:$P$33),IF(D20="T1",LOOKUP(F20,$N$3:$N$33:$Q$3:$Q$33),IF(D20="T2",LOOKUP(F20,$N$3:$N$33:$Q$3:$Q$33),IF(D20="T3",LOOKUP(F20,$N$3:$N$33:$Q$3:$Q$33),IF(D20="T4",LOOKUP(E20,$N$3:$N$33:$Q$3:$Q$33),IF(D20="T5",LOOKUP(E20,$N$3:$N$33:$Q$3:$Q$33))))))))</f>
        <v>455</v>
      </c>
      <c r="N20" s="24">
        <v>5.7</v>
      </c>
      <c r="O20" s="24">
        <v>558</v>
      </c>
      <c r="P20" s="22">
        <v>561</v>
      </c>
      <c r="Q20" s="6">
        <v>560</v>
      </c>
      <c r="R20" s="23"/>
    </row>
    <row r="21" spans="1:18" ht="21" x14ac:dyDescent="0.35">
      <c r="D21" s="47" t="str">
        <f t="shared" si="6"/>
        <v>h1</v>
      </c>
      <c r="E21" s="2">
        <v>5.9</v>
      </c>
      <c r="F21" s="3">
        <f t="shared" si="1"/>
        <v>5.2</v>
      </c>
      <c r="G21" s="4">
        <f t="shared" si="2"/>
        <v>6</v>
      </c>
      <c r="H21" s="27">
        <f>IF(D21=$O$2,LOOKUP(E21,$N$3:$N$33:$O$3:$O$33),IF(D21=$P$2,LOOKUP(E21,$N$3:$N$33:$P$3:$P$33),IF(D21="T1",LOOKUP(E21,$N$3:$N$33:$Q$3:$Q$33),IF(D21="T2",LOOKUP(E21,$N$3:$N$33:$Q$3:$Q$33),IF(D21="T3",LOOKUP(E21,$N$3:$N$33:$Q$3:$Q$33),IF(D21="T4",LOOKUP(E21,$N$3:$N$33:$Q$3:$Q$33),IF(D21="T5",LOOKUP(E21,$N$3:$N$33:$Q$3:$Q$33))))))))</f>
        <v>599</v>
      </c>
      <c r="I21" s="19">
        <f t="shared" si="0"/>
        <v>800.62500000000023</v>
      </c>
      <c r="J21" s="25">
        <f t="shared" si="3"/>
        <v>749</v>
      </c>
      <c r="K21" s="19">
        <f t="shared" si="4"/>
        <v>201.62500000000023</v>
      </c>
      <c r="L21" s="6">
        <f t="shared" si="5"/>
        <v>599</v>
      </c>
      <c r="M21" s="7">
        <f>IF(D21=$O$2,LOOKUP(F21,$N$3:$N$33:$O$3:$O$33),IF(D21=$P$2,LOOKUP(F21,$N$3:$N$33:$P$3:$P$33),IF(D21="T1",LOOKUP(F21,$N$3:$N$33:$Q$3:$Q$33),IF(D21="T2",LOOKUP(F21,$N$3:$N$33:$Q$3:$Q$33),IF(D21="T3",LOOKUP(F21,$N$3:$N$33:$Q$3:$Q$33),IF(D21="T4",LOOKUP(E21,$N$3:$N$33:$Q$3:$Q$33),IF(D21="T5",LOOKUP(E21,$N$3:$N$33:$Q$3:$Q$33))))))))</f>
        <v>455</v>
      </c>
      <c r="N21" s="24">
        <v>5.8</v>
      </c>
      <c r="O21" s="24">
        <v>579</v>
      </c>
      <c r="P21" s="22">
        <v>582</v>
      </c>
      <c r="Q21" s="6">
        <v>580</v>
      </c>
      <c r="R21" s="23"/>
    </row>
    <row r="22" spans="1:18" ht="21" x14ac:dyDescent="0.35">
      <c r="D22" s="47" t="str">
        <f t="shared" si="6"/>
        <v>h1</v>
      </c>
      <c r="E22" s="2">
        <v>6</v>
      </c>
      <c r="F22" s="3">
        <f t="shared" si="1"/>
        <v>5.2</v>
      </c>
      <c r="G22" s="4">
        <f t="shared" si="2"/>
        <v>6</v>
      </c>
      <c r="H22" s="27">
        <f>IF(D22=$O$2,LOOKUP(E22,$N$3:$N$33:$O$3:$O$33),IF(D22=$P$2,LOOKUP(E22,$N$3:$N$33:$P$3:$P$33),IF(D22="T1",LOOKUP(E22,$N$3:$N$33:$Q$3:$Q$33),IF(D22="T2",LOOKUP(E22,$N$3:$N$33:$Q$3:$Q$33),IF(D22="T3",LOOKUP(E22,$N$3:$N$33:$Q$3:$Q$33),IF(D22="T4",LOOKUP(E22,$N$3:$N$33:$Q$3:$Q$33),IF(D22="T5",LOOKUP(E22,$N$3:$N$33:$Q$3:$Q$33))))))))</f>
        <v>620</v>
      </c>
      <c r="I22" s="19">
        <f t="shared" si="0"/>
        <v>850</v>
      </c>
      <c r="J22" s="25">
        <f t="shared" si="3"/>
        <v>770</v>
      </c>
      <c r="K22" s="19">
        <f t="shared" si="4"/>
        <v>230</v>
      </c>
      <c r="L22" s="6">
        <f t="shared" si="5"/>
        <v>620</v>
      </c>
      <c r="M22" s="7">
        <f>IF(D22=$O$2,LOOKUP(F22,$N$3:$N$33:$O$3:$O$33),IF(D22=$P$2,LOOKUP(F22,$N$3:$N$33:$P$3:$P$33),IF(D22="T1",LOOKUP(F22,$N$3:$N$33:$Q$3:$Q$33),IF(D22="T2",LOOKUP(F22,$N$3:$N$33:$Q$3:$Q$33),IF(D22="T3",LOOKUP(F22,$N$3:$N$33:$Q$3:$Q$33),IF(D22="T4",LOOKUP(E22,$N$3:$N$33:$Q$3:$Q$33),IF(D22="T5",LOOKUP(E22,$N$3:$N$33:$Q$3:$Q$33))))))))</f>
        <v>455</v>
      </c>
      <c r="N22" s="24">
        <v>5.9</v>
      </c>
      <c r="O22" s="24">
        <v>599</v>
      </c>
      <c r="P22" s="22">
        <v>602</v>
      </c>
      <c r="Q22" s="6">
        <v>601</v>
      </c>
      <c r="R22" s="23"/>
    </row>
    <row r="23" spans="1:18" ht="21" x14ac:dyDescent="0.35">
      <c r="A23" s="26"/>
      <c r="B23" s="26"/>
      <c r="C23" s="26"/>
      <c r="D23" s="47" t="str">
        <f t="shared" si="6"/>
        <v>h1</v>
      </c>
      <c r="E23" s="2">
        <v>6.1</v>
      </c>
      <c r="F23" s="3">
        <f t="shared" si="1"/>
        <v>5.2</v>
      </c>
      <c r="G23" s="4">
        <f t="shared" si="2"/>
        <v>6</v>
      </c>
      <c r="H23" s="27">
        <f>IF(D23=$O$2,LOOKUP(E23,$N$3:$N$33:$O$3:$O$33),IF(D23=$P$2,LOOKUP(E23,$N$3:$N$33:$P$3:$P$33),IF(D23="T1",LOOKUP(E23,$N$3:$N$33:$Q$3:$Q$33),IF(D23="T2",LOOKUP(E23,$N$3:$N$33:$Q$3:$Q$33),IF(D23="T3",LOOKUP(E23,$N$3:$N$33:$Q$3:$Q$33),IF(D23="T4",LOOKUP(E23,$N$3:$N$33:$Q$3:$Q$33),IF(D23="T5",LOOKUP(E23,$N$3:$N$33:$Q$3:$Q$33))))))))</f>
        <v>641</v>
      </c>
      <c r="I23" s="19">
        <f t="shared" si="0"/>
        <v>850</v>
      </c>
      <c r="J23" s="25">
        <f t="shared" si="3"/>
        <v>791</v>
      </c>
      <c r="K23" s="19">
        <f t="shared" si="4"/>
        <v>209</v>
      </c>
      <c r="L23" s="6">
        <f t="shared" si="5"/>
        <v>641</v>
      </c>
      <c r="M23" s="7">
        <f>IF(D23=$O$2,LOOKUP(F23,$N$3:$N$33:$O$3:$O$33),IF(D23=$P$2,LOOKUP(F23,$N$3:$N$33:$P$3:$P$33),IF(D23="T1",LOOKUP(F23,$N$3:$N$33:$Q$3:$Q$33),IF(D23="T2",LOOKUP(F23,$N$3:$N$33:$Q$3:$Q$33),IF(D23="T3",LOOKUP(F23,$N$3:$N$33:$Q$3:$Q$33),IF(D23="T4",LOOKUP(E23,$N$3:$N$33:$Q$3:$Q$33),IF(D23="T5",LOOKUP(E23,$N$3:$N$33:$Q$3:$Q$33))))))))</f>
        <v>455</v>
      </c>
      <c r="N23" s="24">
        <v>6</v>
      </c>
      <c r="O23" s="24">
        <v>620</v>
      </c>
      <c r="P23" s="22">
        <v>622</v>
      </c>
      <c r="Q23" s="6">
        <v>621</v>
      </c>
      <c r="R23" s="23"/>
    </row>
    <row r="24" spans="1:18" ht="21" x14ac:dyDescent="0.35">
      <c r="D24" s="47" t="str">
        <f t="shared" si="6"/>
        <v>h1</v>
      </c>
      <c r="E24" s="2">
        <v>6.2</v>
      </c>
      <c r="F24" s="3">
        <f t="shared" si="1"/>
        <v>5.2</v>
      </c>
      <c r="G24" s="4">
        <f t="shared" si="2"/>
        <v>6</v>
      </c>
      <c r="H24" s="27">
        <f>IF(D24=$O$2,LOOKUP(E24,$N$3:$N$33:$O$3:$O$33),IF(D24=$P$2,LOOKUP(E24,$N$3:$N$33:$P$3:$P$33),IF(D24="T1",LOOKUP(E24,$N$3:$N$33:$Q$3:$Q$33),IF(D24="T2",LOOKUP(E24,$N$3:$N$33:$Q$3:$Q$33),IF(D24="T3",LOOKUP(E24,$N$3:$N$33:$Q$3:$Q$33),IF(D24="T4",LOOKUP(E24,$N$3:$N$33:$Q$3:$Q$33),IF(D24="T5",LOOKUP(E24,$N$3:$N$33:$Q$3:$Q$33))))))))</f>
        <v>661</v>
      </c>
      <c r="I24" s="19">
        <f t="shared" si="0"/>
        <v>850</v>
      </c>
      <c r="J24" s="25">
        <f t="shared" si="3"/>
        <v>811</v>
      </c>
      <c r="K24" s="19">
        <f t="shared" si="4"/>
        <v>189</v>
      </c>
      <c r="L24" s="6">
        <f t="shared" si="5"/>
        <v>661</v>
      </c>
      <c r="M24" s="7">
        <f>IF(D24=$O$2,LOOKUP(F24,$N$3:$N$33:$O$3:$O$33),IF(D24=$P$2,LOOKUP(F24,$N$3:$N$33:$P$3:$P$33),IF(D24="T1",LOOKUP(F24,$N$3:$N$33:$Q$3:$Q$33),IF(D24="T2",LOOKUP(F24,$N$3:$N$33:$Q$3:$Q$33),IF(D24="T3",LOOKUP(F24,$N$3:$N$33:$Q$3:$Q$33),IF(D24="T4",LOOKUP(E24,$N$3:$N$33:$Q$3:$Q$33),IF(D24="T5",LOOKUP(E24,$N$3:$N$33:$Q$3:$Q$33))))))))</f>
        <v>455</v>
      </c>
      <c r="N24" s="24">
        <v>6.1</v>
      </c>
      <c r="O24" s="24">
        <v>641</v>
      </c>
      <c r="P24" s="22">
        <v>642</v>
      </c>
      <c r="Q24" s="6">
        <v>641</v>
      </c>
      <c r="R24" s="23"/>
    </row>
    <row r="25" spans="1:18" ht="21" x14ac:dyDescent="0.35">
      <c r="D25" s="47" t="str">
        <f t="shared" si="6"/>
        <v>h1</v>
      </c>
      <c r="E25" s="2">
        <v>6.3</v>
      </c>
      <c r="F25" s="3">
        <f t="shared" si="1"/>
        <v>5.2</v>
      </c>
      <c r="G25" s="4">
        <f t="shared" si="2"/>
        <v>6</v>
      </c>
      <c r="H25" s="27">
        <f>IF(D25=$O$2,LOOKUP(E25,$N$3:$N$33:$O$3:$O$33),IF(D25=$P$2,LOOKUP(E25,$N$3:$N$33:$P$3:$P$33),IF(D25="T1",LOOKUP(E25,$N$3:$N$33:$Q$3:$Q$33),IF(D25="T2",LOOKUP(E25,$N$3:$N$33:$Q$3:$Q$33),IF(D25="T3",LOOKUP(E25,$N$3:$N$33:$Q$3:$Q$33),IF(D25="T4",LOOKUP(E25,$N$3:$N$33:$Q$3:$Q$33),IF(D25="T5",LOOKUP(E25,$N$3:$N$33:$Q$3:$Q$33))))))))</f>
        <v>682</v>
      </c>
      <c r="I25" s="19">
        <f t="shared" si="0"/>
        <v>850</v>
      </c>
      <c r="J25" s="25">
        <f t="shared" si="3"/>
        <v>832</v>
      </c>
      <c r="K25" s="19">
        <f t="shared" si="4"/>
        <v>168</v>
      </c>
      <c r="L25" s="6">
        <f t="shared" si="5"/>
        <v>682</v>
      </c>
      <c r="M25" s="7">
        <f>IF(D25=$O$2,LOOKUP(F25,$N$3:$N$33:$O$3:$O$33),IF(D25=$P$2,LOOKUP(F25,$N$3:$N$33:$P$3:$P$33),IF(D25="T1",LOOKUP(F25,$N$3:$N$33:$Q$3:$Q$33),IF(D25="T2",LOOKUP(F25,$N$3:$N$33:$Q$3:$Q$33),IF(D25="T3",LOOKUP(F25,$N$3:$N$33:$Q$3:$Q$33),IF(D25="T4",LOOKUP(E25,$N$3:$N$33:$Q$3:$Q$33),IF(D25="T5",LOOKUP(E25,$N$3:$N$33:$Q$3:$Q$33))))))))</f>
        <v>455</v>
      </c>
      <c r="N25" s="24">
        <v>6.2</v>
      </c>
      <c r="O25" s="24">
        <v>661</v>
      </c>
      <c r="P25" s="22">
        <v>662</v>
      </c>
      <c r="Q25" s="6">
        <v>662</v>
      </c>
      <c r="R25" s="23"/>
    </row>
    <row r="26" spans="1:18" ht="21" x14ac:dyDescent="0.35">
      <c r="D26" s="47" t="str">
        <f t="shared" si="6"/>
        <v>h1</v>
      </c>
      <c r="E26" s="2">
        <v>6.4</v>
      </c>
      <c r="F26" s="3">
        <f t="shared" si="1"/>
        <v>5.2</v>
      </c>
      <c r="G26" s="4">
        <f t="shared" si="2"/>
        <v>6</v>
      </c>
      <c r="H26" s="27">
        <f>IF(D26=$O$2,LOOKUP(E26,$N$3:$N$33:$O$3:$O$33),IF(D26=$P$2,LOOKUP(E26,$N$3:$N$33:$P$3:$P$33),IF(D26="T1",LOOKUP(E26,$N$3:$N$33:$Q$3:$Q$33),IF(D26="T2",LOOKUP(E26,$N$3:$N$33:$Q$3:$Q$33),IF(D26="T3",LOOKUP(E26,$N$3:$N$33:$Q$3:$Q$33),IF(D26="T4",LOOKUP(E26,$N$3:$N$33:$Q$3:$Q$33),IF(D26="T5",LOOKUP(E26,$N$3:$N$33:$Q$3:$Q$33))))))))</f>
        <v>702</v>
      </c>
      <c r="I26" s="19">
        <f t="shared" si="0"/>
        <v>850</v>
      </c>
      <c r="J26" s="25">
        <f t="shared" si="3"/>
        <v>850</v>
      </c>
      <c r="K26" s="19">
        <f t="shared" si="4"/>
        <v>148</v>
      </c>
      <c r="L26" s="6">
        <f t="shared" si="5"/>
        <v>702</v>
      </c>
      <c r="M26" s="7">
        <f>IF(D26=$O$2,LOOKUP(F26,$N$3:$N$33:$O$3:$O$33),IF(D26=$P$2,LOOKUP(F26,$N$3:$N$33:$P$3:$P$33),IF(D26="T1",LOOKUP(F26,$N$3:$N$33:$Q$3:$Q$33),IF(D26="T2",LOOKUP(F26,$N$3:$N$33:$Q$3:$Q$33),IF(D26="T3",LOOKUP(F26,$N$3:$N$33:$Q$3:$Q$33),IF(D26="T4",LOOKUP(E26,$N$3:$N$33:$Q$3:$Q$33),IF(D26="T5",LOOKUP(E26,$N$3:$N$33:$Q$3:$Q$33))))))))</f>
        <v>455</v>
      </c>
      <c r="N26" s="24">
        <v>6.3</v>
      </c>
      <c r="O26" s="24">
        <v>682</v>
      </c>
      <c r="P26" s="22">
        <v>683</v>
      </c>
      <c r="Q26" s="6">
        <v>682</v>
      </c>
      <c r="R26" s="23"/>
    </row>
    <row r="27" spans="1:18" ht="21" x14ac:dyDescent="0.35">
      <c r="D27" s="47" t="str">
        <f t="shared" si="6"/>
        <v>h1</v>
      </c>
      <c r="E27" s="2">
        <v>6.5</v>
      </c>
      <c r="F27" s="3">
        <f t="shared" si="1"/>
        <v>5.2</v>
      </c>
      <c r="G27" s="4">
        <f t="shared" si="2"/>
        <v>6</v>
      </c>
      <c r="H27" s="27">
        <f>IF(D27=$O$2,LOOKUP(E27,$N$3:$N$33:$O$3:$O$33),IF(D27=$P$2,LOOKUP(E27,$N$3:$N$33:$P$3:$P$33),IF(D27="T1",LOOKUP(E27,$N$3:$N$33:$Q$3:$Q$33),IF(D27="T2",LOOKUP(E27,$N$3:$N$33:$Q$3:$Q$33),IF(D27="T3",LOOKUP(E27,$N$3:$N$33:$Q$3:$Q$33),IF(D27="T4",LOOKUP(E27,$N$3:$N$33:$Q$3:$Q$33),IF(D27="T5",LOOKUP(E27,$N$3:$N$33:$Q$3:$Q$33))))))))</f>
        <v>723</v>
      </c>
      <c r="I27" s="19">
        <f t="shared" si="0"/>
        <v>850</v>
      </c>
      <c r="J27" s="25">
        <f t="shared" si="3"/>
        <v>850</v>
      </c>
      <c r="K27" s="19">
        <f t="shared" si="4"/>
        <v>127</v>
      </c>
      <c r="L27" s="6">
        <f t="shared" si="5"/>
        <v>723</v>
      </c>
      <c r="M27" s="7">
        <f>IF(D27=$O$2,LOOKUP(F27,$N$3:$N$33:$O$3:$O$33),IF(D27=$P$2,LOOKUP(F27,$N$3:$N$33:$P$3:$P$33),IF(D27="T1",LOOKUP(F27,$N$3:$N$33:$Q$3:$Q$33),IF(D27="T2",LOOKUP(F27,$N$3:$N$33:$Q$3:$Q$33),IF(D27="T3",LOOKUP(F27,$N$3:$N$33:$Q$3:$Q$33),IF(D27="T4",LOOKUP(E27,$N$3:$N$33:$Q$3:$Q$33),IF(D27="T5",LOOKUP(E27,$N$3:$N$33:$Q$3:$Q$33))))))))</f>
        <v>455</v>
      </c>
      <c r="N27" s="24">
        <v>6.4</v>
      </c>
      <c r="O27" s="24">
        <v>702</v>
      </c>
      <c r="P27" s="22">
        <v>703</v>
      </c>
      <c r="Q27" s="6">
        <v>703</v>
      </c>
      <c r="R27" s="23"/>
    </row>
    <row r="28" spans="1:18" ht="21" x14ac:dyDescent="0.35">
      <c r="D28" s="47" t="str">
        <f t="shared" si="6"/>
        <v>h1</v>
      </c>
      <c r="E28" s="2">
        <v>6.6</v>
      </c>
      <c r="F28" s="3">
        <f t="shared" si="1"/>
        <v>5.2</v>
      </c>
      <c r="G28" s="4">
        <f t="shared" si="2"/>
        <v>6</v>
      </c>
      <c r="H28" s="27">
        <f>IF(D28=$O$2,LOOKUP(E28,$N$3:$N$33:$O$3:$O$33),IF(D28=$P$2,LOOKUP(E28,$N$3:$N$33:$P$3:$P$33),IF(D28="T1",LOOKUP(E28,$N$3:$N$33:$Q$3:$Q$33),IF(D28="T2",LOOKUP(E28,$N$3:$N$33:$Q$3:$Q$33),IF(D28="T3",LOOKUP(E28,$N$3:$N$33:$Q$3:$Q$33),IF(D28="T4",LOOKUP(E28,$N$3:$N$33:$Q$3:$Q$33),IF(D28="T5",LOOKUP(E28,$N$3:$N$33:$Q$3:$Q$33))))))))</f>
        <v>744</v>
      </c>
      <c r="I28" s="19">
        <f t="shared" si="0"/>
        <v>850</v>
      </c>
      <c r="J28" s="25">
        <f t="shared" si="3"/>
        <v>850</v>
      </c>
      <c r="K28" s="19">
        <f t="shared" si="4"/>
        <v>106</v>
      </c>
      <c r="L28" s="6">
        <f t="shared" si="5"/>
        <v>744</v>
      </c>
      <c r="M28" s="7">
        <f>IF(D28=$O$2,LOOKUP(F28,$N$3:$N$33:$O$3:$O$33),IF(D28=$P$2,LOOKUP(F28,$N$3:$N$33:$P$3:$P$33),IF(D28="T1",LOOKUP(F28,$N$3:$N$33:$Q$3:$Q$33),IF(D28="T2",LOOKUP(F28,$N$3:$N$33:$Q$3:$Q$33),IF(D28="T3",LOOKUP(F28,$N$3:$N$33:$Q$3:$Q$33),IF(D28="T4",LOOKUP(E28,$N$3:$N$33:$Q$3:$Q$33),IF(D28="T5",LOOKUP(E28,$N$3:$N$33:$Q$3:$Q$33))))))))</f>
        <v>455</v>
      </c>
      <c r="N28" s="24">
        <v>6.5</v>
      </c>
      <c r="O28" s="24">
        <v>723</v>
      </c>
      <c r="P28" s="22">
        <v>723</v>
      </c>
      <c r="Q28" s="6">
        <v>723</v>
      </c>
      <c r="R28" s="23"/>
    </row>
    <row r="29" spans="1:18" ht="21" x14ac:dyDescent="0.35">
      <c r="D29" s="47" t="str">
        <f t="shared" si="6"/>
        <v>h1</v>
      </c>
      <c r="E29" s="2">
        <v>6.7</v>
      </c>
      <c r="F29" s="3">
        <f t="shared" si="1"/>
        <v>5.2</v>
      </c>
      <c r="G29" s="4">
        <f t="shared" si="2"/>
        <v>6</v>
      </c>
      <c r="H29" s="27">
        <f>IF(D29=$O$2,LOOKUP(E29,$N$3:$N$33:$O$3:$O$33),IF(D29=$P$2,LOOKUP(E29,$N$3:$N$33:$P$3:$P$33),IF(D29="T1",LOOKUP(E29,$N$3:$N$33:$Q$3:$Q$33),IF(D29="T2",LOOKUP(E29,$N$3:$N$33:$Q$3:$Q$33),IF(D29="T3",LOOKUP(E29,$N$3:$N$33:$Q$3:$Q$33),IF(D29="T4",LOOKUP(E29,$N$3:$N$33:$Q$3:$Q$33),IF(D29="T5",LOOKUP(E29,$N$3:$N$33:$Q$3:$Q$33))))))))</f>
        <v>764</v>
      </c>
      <c r="I29" s="19">
        <f t="shared" si="0"/>
        <v>850</v>
      </c>
      <c r="J29" s="25">
        <f t="shared" si="3"/>
        <v>850</v>
      </c>
      <c r="K29" s="19">
        <f t="shared" si="4"/>
        <v>86</v>
      </c>
      <c r="L29" s="6">
        <f t="shared" si="5"/>
        <v>764</v>
      </c>
      <c r="M29" s="7">
        <f>IF(D29=$O$2,LOOKUP(F29,$N$3:$N$33:$O$3:$O$33),IF(D29=$P$2,LOOKUP(F29,$N$3:$N$33:$P$3:$P$33),IF(D29="T1",LOOKUP(F29,$N$3:$N$33:$Q$3:$Q$33),IF(D29="T2",LOOKUP(F29,$N$3:$N$33:$Q$3:$Q$33),IF(D29="T3",LOOKUP(F29,$N$3:$N$33:$Q$3:$Q$33),IF(D29="T4",LOOKUP(E29,$N$3:$N$33:$Q$3:$Q$33),IF(D29="T5",LOOKUP(E29,$N$3:$N$33:$Q$3:$Q$33))))))))</f>
        <v>455</v>
      </c>
      <c r="N29" s="24">
        <v>6.6</v>
      </c>
      <c r="O29" s="24">
        <v>744</v>
      </c>
      <c r="P29" s="22">
        <v>743</v>
      </c>
      <c r="Q29" s="6">
        <v>743</v>
      </c>
      <c r="R29" s="23"/>
    </row>
    <row r="30" spans="1:18" ht="21" x14ac:dyDescent="0.35">
      <c r="D30" s="47" t="str">
        <f t="shared" si="6"/>
        <v>h1</v>
      </c>
      <c r="E30" s="2">
        <v>6.8</v>
      </c>
      <c r="F30" s="3">
        <f t="shared" si="1"/>
        <v>5.2</v>
      </c>
      <c r="G30" s="4">
        <f t="shared" si="2"/>
        <v>6</v>
      </c>
      <c r="H30" s="27">
        <f>IF(D30=$O$2,LOOKUP(E30,$N$3:$N$33:$O$3:$O$33),IF(D30=$P$2,LOOKUP(E30,$N$3:$N$33:$P$3:$P$33),IF(D30="T1",LOOKUP(E30,$N$3:$N$33:$Q$3:$Q$33),IF(D30="T2",LOOKUP(E30,$N$3:$N$33:$Q$3:$Q$33),IF(D30="T3",LOOKUP(E30,$N$3:$N$33:$Q$3:$Q$33),IF(D30="T4",LOOKUP(E30,$N$3:$N$33:$Q$3:$Q$33),IF(D30="T5",LOOKUP(E30,$N$3:$N$33:$Q$3:$Q$33))))))))</f>
        <v>785</v>
      </c>
      <c r="I30" s="19">
        <f t="shared" si="0"/>
        <v>850</v>
      </c>
      <c r="J30" s="25">
        <f t="shared" si="3"/>
        <v>850</v>
      </c>
      <c r="K30" s="19">
        <f t="shared" si="4"/>
        <v>65</v>
      </c>
      <c r="L30" s="6">
        <f t="shared" si="5"/>
        <v>785</v>
      </c>
      <c r="M30" s="7">
        <f>IF(D30=$O$2,LOOKUP(F30,$N$3:$N$33:$O$3:$O$33),IF(D30=$P$2,LOOKUP(F30,$N$3:$N$33:$P$3:$P$33),IF(D30="T1",LOOKUP(F30,$N$3:$N$33:$Q$3:$Q$33),IF(D30="T2",LOOKUP(F30,$N$3:$N$33:$Q$3:$Q$33),IF(D30="T3",LOOKUP(F30,$N$3:$N$33:$Q$3:$Q$33),IF(D30="T4",LOOKUP(E30,$N$3:$N$33:$Q$3:$Q$33),IF(D30="T5",LOOKUP(E30,$N$3:$N$33:$Q$3:$Q$33))))))))</f>
        <v>455</v>
      </c>
      <c r="N30" s="24">
        <v>6.7</v>
      </c>
      <c r="O30" s="24">
        <v>764</v>
      </c>
      <c r="P30" s="22">
        <v>763</v>
      </c>
      <c r="Q30" s="6">
        <v>764</v>
      </c>
      <c r="R30" s="23"/>
    </row>
    <row r="31" spans="1:18" ht="21" x14ac:dyDescent="0.35">
      <c r="D31" s="47" t="str">
        <f t="shared" si="6"/>
        <v>h1</v>
      </c>
      <c r="E31" s="2">
        <v>6.9</v>
      </c>
      <c r="F31" s="3">
        <f t="shared" si="1"/>
        <v>5.2</v>
      </c>
      <c r="G31" s="4">
        <f t="shared" si="2"/>
        <v>6</v>
      </c>
      <c r="H31" s="27">
        <f>IF(D31=$O$2,LOOKUP(E31,$N$3:$N$33:$O$3:$O$33),IF(D31=$P$2,LOOKUP(E31,$N$3:$N$33:$P$3:$P$33),IF(D31="T1",LOOKUP(E31,$N$3:$N$33:$Q$3:$Q$33),IF(D31="T2",LOOKUP(E31,$N$3:$N$33:$Q$3:$Q$33),IF(D31="T3",LOOKUP(E31,$N$3:$N$33:$Q$3:$Q$33),IF(D31="T4",LOOKUP(E31,$N$3:$N$33:$Q$3:$Q$33),IF(D31="T5",LOOKUP(E31,$N$3:$N$33:$Q$3:$Q$33))))))))</f>
        <v>805</v>
      </c>
      <c r="I31" s="19">
        <f t="shared" si="0"/>
        <v>850</v>
      </c>
      <c r="J31" s="25">
        <f t="shared" si="3"/>
        <v>850</v>
      </c>
      <c r="K31" s="19">
        <f t="shared" si="4"/>
        <v>45</v>
      </c>
      <c r="L31" s="6">
        <f t="shared" si="5"/>
        <v>805</v>
      </c>
      <c r="M31" s="7">
        <f>IF(D31=$O$2,LOOKUP(F31,$N$3:$N$33:$O$3:$O$33),IF(D31=$P$2,LOOKUP(F31,$N$3:$N$33:$P$3:$P$33),IF(D31="T1",LOOKUP(F31,$N$3:$N$33:$Q$3:$Q$33),IF(D31="T2",LOOKUP(F31,$N$3:$N$33:$Q$3:$Q$33),IF(D31="T3",LOOKUP(F31,$N$3:$N$33:$Q$3:$Q$33),IF(D31="T4",LOOKUP(E31,$N$3:$N$33:$Q$3:$Q$33),IF(D31="T5",LOOKUP(E31,$N$3:$N$33:$Q$3:$Q$33))))))))</f>
        <v>455</v>
      </c>
      <c r="N31" s="24">
        <v>6.8</v>
      </c>
      <c r="O31" s="24">
        <v>785</v>
      </c>
      <c r="P31" s="22">
        <v>784</v>
      </c>
      <c r="Q31" s="6">
        <v>784</v>
      </c>
      <c r="R31" s="23"/>
    </row>
    <row r="32" spans="1:18" ht="21" x14ac:dyDescent="0.35">
      <c r="D32" s="47" t="str">
        <f t="shared" si="6"/>
        <v>h1</v>
      </c>
      <c r="E32" s="2">
        <v>7</v>
      </c>
      <c r="F32" s="3">
        <f t="shared" si="1"/>
        <v>5.2</v>
      </c>
      <c r="G32" s="4">
        <f t="shared" si="2"/>
        <v>6</v>
      </c>
      <c r="H32" s="27">
        <f>IF(D32=$O$2,LOOKUP(E32,$N$3:$N$33:$O$3:$O$33),IF(D32=$P$2,LOOKUP(E32,$N$3:$N$33:$P$3:$P$33),IF(D32="T1",LOOKUP(E32,$N$3:$N$33:$Q$3:$Q$33),IF(D32="T2",LOOKUP(E32,$N$3:$N$33:$Q$3:$Q$33),IF(D32="T3",LOOKUP(E32,$N$3:$N$33:$Q$3:$Q$33),IF(D32="T4",LOOKUP(E32,$N$3:$N$33:$Q$3:$Q$33),IF(D32="T5",LOOKUP(E32,$N$3:$N$33:$Q$3:$Q$33))))))))</f>
        <v>826</v>
      </c>
      <c r="I32" s="19">
        <f t="shared" si="0"/>
        <v>850</v>
      </c>
      <c r="J32" s="25">
        <f t="shared" si="3"/>
        <v>850</v>
      </c>
      <c r="K32" s="19">
        <f t="shared" si="4"/>
        <v>24</v>
      </c>
      <c r="L32" s="6">
        <f t="shared" si="5"/>
        <v>826</v>
      </c>
      <c r="M32" s="7">
        <f>IF(D32=$O$2,LOOKUP(F32,$N$3:$N$33:$O$3:$O$33),IF(D32=$P$2,LOOKUP(F32,$N$3:$N$33:$P$3:$P$33),IF(D32="T1",LOOKUP(F32,$N$3:$N$33:$Q$3:$Q$33),IF(D32="T2",LOOKUP(F32,$N$3:$N$33:$Q$3:$Q$33),IF(D32="T3",LOOKUP(F32,$N$3:$N$33:$Q$3:$Q$33),IF(D32="T4",LOOKUP(E32,$N$3:$N$33:$Q$3:$Q$33),IF(D32="T5",LOOKUP(E32,$N$3:$N$33:$Q$3:$Q$33))))))))</f>
        <v>455</v>
      </c>
      <c r="N32" s="24">
        <v>6.9</v>
      </c>
      <c r="O32" s="24">
        <v>805</v>
      </c>
      <c r="P32" s="22">
        <v>804</v>
      </c>
      <c r="Q32" s="6">
        <v>805</v>
      </c>
      <c r="R32" s="23"/>
    </row>
    <row r="33" spans="4:17" ht="21" x14ac:dyDescent="0.35">
      <c r="D33" s="46"/>
      <c r="E33" s="9"/>
      <c r="F33" s="48" t="s">
        <v>33</v>
      </c>
      <c r="G33" s="48"/>
      <c r="H33" s="37" t="s">
        <v>23</v>
      </c>
      <c r="I33" s="38"/>
      <c r="J33" s="1"/>
      <c r="K33" s="1"/>
      <c r="L33" s="14"/>
      <c r="M33" s="7"/>
      <c r="N33" s="18">
        <v>7</v>
      </c>
      <c r="O33" s="18">
        <v>826</v>
      </c>
      <c r="P33" s="17">
        <v>824</v>
      </c>
      <c r="Q33" s="14">
        <v>825</v>
      </c>
    </row>
    <row r="34" spans="4:17" ht="21" x14ac:dyDescent="0.35">
      <c r="D34" s="46"/>
      <c r="E34" s="9"/>
      <c r="F34" s="8"/>
      <c r="G34" s="8"/>
      <c r="H34" s="10"/>
      <c r="L34" s="14"/>
      <c r="M34" s="15"/>
      <c r="N34" s="16"/>
      <c r="O34" s="16"/>
      <c r="P34" s="17"/>
    </row>
    <row r="35" spans="4:17" ht="21" x14ac:dyDescent="0.35">
      <c r="D35" s="46"/>
      <c r="E35" s="9"/>
      <c r="F35" s="8"/>
      <c r="G35" s="8"/>
      <c r="H35" s="10"/>
      <c r="L35" s="14"/>
      <c r="M35" s="15"/>
      <c r="N35" s="16"/>
      <c r="O35" s="16"/>
      <c r="P35" s="17"/>
    </row>
    <row r="36" spans="4:17" ht="21" x14ac:dyDescent="0.35">
      <c r="D36" s="46"/>
      <c r="E36" s="9"/>
      <c r="F36" s="8"/>
      <c r="G36" s="8"/>
      <c r="H36" s="10"/>
      <c r="L36" s="14"/>
      <c r="M36" s="15"/>
      <c r="N36" s="16"/>
      <c r="O36" s="16"/>
      <c r="P36" s="17"/>
    </row>
    <row r="37" spans="4:17" ht="21" x14ac:dyDescent="0.35">
      <c r="D37" s="46"/>
      <c r="E37" s="9"/>
      <c r="F37" s="8"/>
      <c r="G37" s="8"/>
      <c r="H37" s="10"/>
      <c r="L37" s="14"/>
      <c r="M37" s="15"/>
    </row>
    <row r="38" spans="4:17" ht="21" x14ac:dyDescent="0.35">
      <c r="D38" s="46"/>
      <c r="E38" s="9"/>
      <c r="F38" s="8"/>
      <c r="G38" s="8"/>
      <c r="H38" s="10"/>
      <c r="L38" s="14"/>
      <c r="M38" s="15"/>
    </row>
    <row r="39" spans="4:17" ht="21" x14ac:dyDescent="0.35">
      <c r="D39" s="46"/>
      <c r="E39" s="9"/>
      <c r="F39" s="8"/>
      <c r="G39" s="8"/>
      <c r="H39" s="10"/>
      <c r="L39" s="14"/>
      <c r="M39" s="15"/>
    </row>
    <row r="40" spans="4:17" ht="21" x14ac:dyDescent="0.35">
      <c r="D40" s="46"/>
      <c r="E40" s="9"/>
      <c r="F40" s="8"/>
      <c r="G40" s="8"/>
      <c r="H40" s="10"/>
      <c r="L40" s="14"/>
      <c r="M40" s="15"/>
    </row>
    <row r="41" spans="4:17" ht="21" x14ac:dyDescent="0.35">
      <c r="D41" s="46"/>
      <c r="E41" s="9"/>
      <c r="F41" s="8"/>
      <c r="G41" s="8"/>
      <c r="H41" s="10"/>
      <c r="L41" s="14"/>
      <c r="M41" s="15"/>
    </row>
    <row r="42" spans="4:17" ht="21" x14ac:dyDescent="0.35">
      <c r="D42" s="46"/>
      <c r="E42" s="9"/>
      <c r="F42" s="8"/>
      <c r="G42" s="8"/>
      <c r="H42" s="10"/>
      <c r="L42" s="14"/>
      <c r="M42" s="15"/>
    </row>
    <row r="43" spans="4:17" ht="21" x14ac:dyDescent="0.35">
      <c r="D43" s="46"/>
      <c r="E43" s="9"/>
      <c r="F43" s="8"/>
      <c r="G43" s="8"/>
      <c r="H43" s="10"/>
      <c r="L43" s="14"/>
      <c r="M43" s="15"/>
    </row>
    <row r="44" spans="4:17" ht="21" x14ac:dyDescent="0.35">
      <c r="D44" s="46"/>
      <c r="E44" s="9"/>
      <c r="F44" s="8"/>
      <c r="G44" s="8"/>
      <c r="H44" s="10"/>
      <c r="L44" s="14"/>
      <c r="M44" s="15"/>
    </row>
    <row r="45" spans="4:17" ht="21" x14ac:dyDescent="0.35">
      <c r="D45" s="46"/>
      <c r="E45" s="9"/>
      <c r="F45" s="8"/>
      <c r="G45" s="8"/>
      <c r="H45" s="10"/>
      <c r="L45" s="14"/>
      <c r="M45" s="15"/>
    </row>
    <row r="46" spans="4:17" ht="21" x14ac:dyDescent="0.35">
      <c r="D46" s="46"/>
      <c r="E46" s="9"/>
      <c r="F46" s="8"/>
      <c r="G46" s="8"/>
      <c r="H46" s="10"/>
      <c r="L46" s="14"/>
      <c r="M46" s="15"/>
    </row>
    <row r="47" spans="4:17" ht="21" x14ac:dyDescent="0.35">
      <c r="D47" s="46"/>
      <c r="E47" s="9"/>
      <c r="F47" s="8"/>
      <c r="G47" s="8"/>
      <c r="H47" s="10"/>
      <c r="L47" s="14"/>
      <c r="M47" s="15"/>
    </row>
    <row r="48" spans="4:17" ht="21" x14ac:dyDescent="0.35">
      <c r="D48" s="46"/>
      <c r="E48" s="9"/>
      <c r="F48" s="8"/>
      <c r="G48" s="8"/>
      <c r="H48" s="10"/>
      <c r="L48" s="14"/>
      <c r="M48" s="15"/>
    </row>
    <row r="49" spans="4:13" ht="21" x14ac:dyDescent="0.35">
      <c r="D49" s="46"/>
      <c r="E49" s="9"/>
      <c r="F49" s="8"/>
      <c r="G49" s="8"/>
      <c r="H49" s="10"/>
      <c r="L49" s="14"/>
      <c r="M49" s="15"/>
    </row>
    <row r="50" spans="4:13" ht="21" x14ac:dyDescent="0.35">
      <c r="D50" s="46"/>
      <c r="E50" s="9"/>
      <c r="F50" s="8"/>
      <c r="G50" s="8"/>
      <c r="H50" s="10"/>
      <c r="L50" s="14"/>
      <c r="M50" s="15"/>
    </row>
    <row r="51" spans="4:13" ht="21" x14ac:dyDescent="0.35">
      <c r="D51" s="46"/>
      <c r="E51" s="9"/>
      <c r="F51" s="8"/>
      <c r="G51" s="8"/>
      <c r="H51" s="10"/>
      <c r="L51" s="14"/>
      <c r="M51" s="15"/>
    </row>
    <row r="52" spans="4:13" ht="21" x14ac:dyDescent="0.35">
      <c r="D52" s="46"/>
      <c r="E52" s="9"/>
      <c r="F52" s="8"/>
      <c r="G52" s="8"/>
      <c r="H52" s="10"/>
      <c r="L52" s="14"/>
      <c r="M52" s="15"/>
    </row>
    <row r="53" spans="4:13" ht="21" x14ac:dyDescent="0.35">
      <c r="D53" s="46"/>
      <c r="E53" s="9"/>
      <c r="F53" s="8"/>
      <c r="G53" s="8"/>
      <c r="H53" s="10"/>
      <c r="L53" s="14"/>
      <c r="M53" s="15"/>
    </row>
    <row r="54" spans="4:13" ht="21" x14ac:dyDescent="0.35">
      <c r="D54" s="46"/>
      <c r="E54" s="9"/>
      <c r="F54" s="8"/>
      <c r="G54" s="8"/>
      <c r="H54" s="10"/>
      <c r="L54" s="14"/>
      <c r="M54" s="15"/>
    </row>
    <row r="55" spans="4:13" ht="21" x14ac:dyDescent="0.35">
      <c r="D55" s="46"/>
      <c r="E55" s="9"/>
      <c r="F55" s="8"/>
      <c r="G55" s="8"/>
      <c r="H55" s="10"/>
      <c r="L55" s="14"/>
      <c r="M55" s="15"/>
    </row>
    <row r="56" spans="4:13" ht="21" x14ac:dyDescent="0.35">
      <c r="D56" s="46"/>
      <c r="E56" s="9"/>
      <c r="F56" s="8"/>
      <c r="G56" s="8"/>
      <c r="H56" s="10"/>
      <c r="L56" s="14"/>
      <c r="M56" s="15"/>
    </row>
    <row r="57" spans="4:13" ht="21" x14ac:dyDescent="0.35">
      <c r="D57" s="46"/>
      <c r="E57" s="9"/>
      <c r="F57" s="8"/>
      <c r="G57" s="8"/>
      <c r="H57" s="10"/>
      <c r="L57" s="14"/>
      <c r="M57" s="15"/>
    </row>
    <row r="58" spans="4:13" ht="21" x14ac:dyDescent="0.35">
      <c r="D58" s="46"/>
      <c r="E58" s="9"/>
      <c r="F58" s="8"/>
      <c r="G58" s="8"/>
      <c r="H58" s="10"/>
      <c r="L58" s="14"/>
      <c r="M58" s="15"/>
    </row>
    <row r="59" spans="4:13" ht="21" x14ac:dyDescent="0.35">
      <c r="D59" s="46"/>
      <c r="E59" s="9"/>
      <c r="F59" s="8"/>
      <c r="G59" s="8"/>
      <c r="H59" s="10"/>
      <c r="L59" s="14"/>
      <c r="M59" s="15"/>
    </row>
    <row r="60" spans="4:13" ht="21" x14ac:dyDescent="0.35">
      <c r="D60" s="46"/>
      <c r="E60" s="9"/>
      <c r="F60" s="8"/>
      <c r="G60" s="8"/>
      <c r="H60" s="10"/>
      <c r="L60" s="14"/>
      <c r="M60" s="15"/>
    </row>
    <row r="61" spans="4:13" ht="21" x14ac:dyDescent="0.35">
      <c r="D61" s="46"/>
      <c r="E61" s="9"/>
      <c r="F61" s="8"/>
      <c r="G61" s="8"/>
      <c r="H61" s="10"/>
      <c r="L61" s="14"/>
      <c r="M61" s="15"/>
    </row>
    <row r="62" spans="4:13" ht="21" x14ac:dyDescent="0.35">
      <c r="D62" s="46"/>
      <c r="E62" s="9"/>
      <c r="F62" s="8"/>
      <c r="G62" s="8"/>
      <c r="H62" s="10"/>
      <c r="L62" s="14"/>
      <c r="M62" s="15"/>
    </row>
    <row r="63" spans="4:13" ht="21" x14ac:dyDescent="0.35">
      <c r="D63" s="46"/>
      <c r="E63" s="9"/>
      <c r="F63" s="8"/>
      <c r="G63" s="8"/>
      <c r="H63" s="10"/>
      <c r="L63" s="14"/>
      <c r="M63" s="15"/>
    </row>
    <row r="64" spans="4:13" ht="21" x14ac:dyDescent="0.35">
      <c r="D64" s="46"/>
      <c r="E64" s="9"/>
      <c r="F64" s="8"/>
      <c r="G64" s="8"/>
      <c r="H64" s="10"/>
      <c r="L64" s="14"/>
      <c r="M64" s="15"/>
    </row>
    <row r="65" spans="4:13" ht="21" x14ac:dyDescent="0.35">
      <c r="D65" s="46"/>
      <c r="E65" s="9"/>
      <c r="F65" s="8"/>
      <c r="G65" s="8"/>
      <c r="H65" s="10"/>
      <c r="L65" s="14"/>
      <c r="M65" s="15"/>
    </row>
    <row r="66" spans="4:13" ht="21" x14ac:dyDescent="0.35">
      <c r="D66" s="46"/>
      <c r="E66" s="9"/>
      <c r="F66" s="8"/>
      <c r="G66" s="8"/>
      <c r="H66" s="10"/>
      <c r="L66" s="14"/>
      <c r="M66" s="15"/>
    </row>
    <row r="67" spans="4:13" ht="21" x14ac:dyDescent="0.35">
      <c r="D67" s="46"/>
      <c r="E67" s="9"/>
      <c r="F67" s="8"/>
      <c r="G67" s="8"/>
      <c r="H67" s="10"/>
      <c r="L67" s="14"/>
      <c r="M67" s="15"/>
    </row>
    <row r="68" spans="4:13" ht="21" x14ac:dyDescent="0.35">
      <c r="D68" s="46"/>
      <c r="E68" s="9"/>
      <c r="F68" s="8"/>
      <c r="G68" s="8"/>
      <c r="H68" s="10"/>
      <c r="L68" s="14"/>
      <c r="M68" s="15"/>
    </row>
    <row r="69" spans="4:13" ht="21" x14ac:dyDescent="0.35">
      <c r="D69" s="46"/>
      <c r="E69" s="9"/>
      <c r="F69" s="8"/>
      <c r="G69" s="8"/>
      <c r="H69" s="10"/>
      <c r="L69" s="14"/>
      <c r="M69" s="15"/>
    </row>
  </sheetData>
  <mergeCells count="2">
    <mergeCell ref="H33:I33"/>
    <mergeCell ref="F33:G33"/>
  </mergeCells>
  <dataValidations count="1">
    <dataValidation type="decimal" allowBlank="1" showInputMessage="1" showErrorMessage="1" sqref="E2:E69">
      <formula1>4</formula1>
      <formula2>7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zoomScale="90" zoomScaleNormal="90" workbookViewId="0">
      <selection activeCell="M38" sqref="M38"/>
    </sheetView>
  </sheetViews>
  <sheetFormatPr baseColWidth="10" defaultRowHeight="12.75" x14ac:dyDescent="0.2"/>
  <cols>
    <col min="1" max="2" width="6.28515625" style="44" customWidth="1"/>
    <col min="3" max="3" width="0" style="44" hidden="1" customWidth="1"/>
    <col min="4" max="4" width="15.42578125" style="44" customWidth="1"/>
  </cols>
  <sheetData>
    <row r="3" spans="1:5" x14ac:dyDescent="0.2">
      <c r="A3" s="40" t="s">
        <v>0</v>
      </c>
      <c r="B3" s="40" t="s">
        <v>1</v>
      </c>
      <c r="C3" s="40" t="s">
        <v>12</v>
      </c>
      <c r="D3" s="41" t="s">
        <v>20</v>
      </c>
    </row>
    <row r="4" spans="1:5" x14ac:dyDescent="0.2">
      <c r="A4" s="42">
        <f>'calculo RANKING  (2)'!E2</f>
        <v>4</v>
      </c>
      <c r="B4" s="43">
        <f>'calculo RANKING  (2)'!H2</f>
        <v>208</v>
      </c>
      <c r="C4" s="43">
        <f>'calculo RANKING  (2)'!I2</f>
        <v>208</v>
      </c>
      <c r="D4" s="43">
        <f>'calculo RANKING  (2)'!J2</f>
        <v>208</v>
      </c>
      <c r="E4" s="20"/>
    </row>
    <row r="5" spans="1:5" x14ac:dyDescent="0.2">
      <c r="A5" s="42">
        <f>'calculo RANKING  (2)'!E3</f>
        <v>4.0999999999999996</v>
      </c>
      <c r="B5" s="43">
        <f>'calculo RANKING  (2)'!H3</f>
        <v>229</v>
      </c>
      <c r="C5" s="43">
        <f>'calculo RANKING  (2)'!I3</f>
        <v>229</v>
      </c>
      <c r="D5" s="43">
        <f>'calculo RANKING  (2)'!J3</f>
        <v>229</v>
      </c>
      <c r="E5" s="20"/>
    </row>
    <row r="6" spans="1:5" x14ac:dyDescent="0.2">
      <c r="A6" s="42">
        <f>'calculo RANKING  (2)'!E4</f>
        <v>4.2</v>
      </c>
      <c r="B6" s="43">
        <f>'calculo RANKING  (2)'!H4</f>
        <v>249</v>
      </c>
      <c r="C6" s="43">
        <f>'calculo RANKING  (2)'!I4</f>
        <v>249</v>
      </c>
      <c r="D6" s="43">
        <f>'calculo RANKING  (2)'!J4</f>
        <v>249</v>
      </c>
      <c r="E6" s="20"/>
    </row>
    <row r="7" spans="1:5" x14ac:dyDescent="0.2">
      <c r="A7" s="42">
        <f>'calculo RANKING  (2)'!E5</f>
        <v>4.3</v>
      </c>
      <c r="B7" s="43">
        <f>'calculo RANKING  (2)'!H5</f>
        <v>270</v>
      </c>
      <c r="C7" s="43">
        <f>'calculo RANKING  (2)'!I5</f>
        <v>270</v>
      </c>
      <c r="D7" s="43">
        <f>'calculo RANKING  (2)'!J5</f>
        <v>270</v>
      </c>
      <c r="E7" s="20"/>
    </row>
    <row r="8" spans="1:5" x14ac:dyDescent="0.2">
      <c r="A8" s="42">
        <f>'calculo RANKING  (2)'!E6</f>
        <v>4.4000000000000004</v>
      </c>
      <c r="B8" s="43">
        <f>'calculo RANKING  (2)'!H6</f>
        <v>290</v>
      </c>
      <c r="C8" s="43">
        <f>'calculo RANKING  (2)'!I6</f>
        <v>290</v>
      </c>
      <c r="D8" s="43">
        <f>'calculo RANKING  (2)'!J6</f>
        <v>290</v>
      </c>
      <c r="E8" s="20"/>
    </row>
    <row r="9" spans="1:5" x14ac:dyDescent="0.2">
      <c r="A9" s="42">
        <f>'calculo RANKING  (2)'!E7</f>
        <v>4.5</v>
      </c>
      <c r="B9" s="43">
        <f>'calculo RANKING  (2)'!H7</f>
        <v>311</v>
      </c>
      <c r="C9" s="43">
        <f>'calculo RANKING  (2)'!I7</f>
        <v>311</v>
      </c>
      <c r="D9" s="43">
        <f>'calculo RANKING  (2)'!J7</f>
        <v>311</v>
      </c>
      <c r="E9" s="20"/>
    </row>
    <row r="10" spans="1:5" x14ac:dyDescent="0.2">
      <c r="A10" s="42">
        <f>'calculo RANKING  (2)'!E8</f>
        <v>4.5999999999999996</v>
      </c>
      <c r="B10" s="43">
        <f>'calculo RANKING  (2)'!H8</f>
        <v>332</v>
      </c>
      <c r="C10" s="43">
        <f>'calculo RANKING  (2)'!I8</f>
        <v>332</v>
      </c>
      <c r="D10" s="43">
        <f>'calculo RANKING  (2)'!J8</f>
        <v>332</v>
      </c>
      <c r="E10" s="20"/>
    </row>
    <row r="11" spans="1:5" x14ac:dyDescent="0.2">
      <c r="A11" s="42">
        <f>'calculo RANKING  (2)'!E9</f>
        <v>4.7</v>
      </c>
      <c r="B11" s="43">
        <f>'calculo RANKING  (2)'!H9</f>
        <v>352</v>
      </c>
      <c r="C11" s="43">
        <f>'calculo RANKING  (2)'!I9</f>
        <v>352</v>
      </c>
      <c r="D11" s="43">
        <f>'calculo RANKING  (2)'!J9</f>
        <v>352</v>
      </c>
      <c r="E11" s="20"/>
    </row>
    <row r="12" spans="1:5" x14ac:dyDescent="0.2">
      <c r="A12" s="42">
        <f>'calculo RANKING  (2)'!E10</f>
        <v>4.8</v>
      </c>
      <c r="B12" s="43">
        <f>'calculo RANKING  (2)'!H10</f>
        <v>373</v>
      </c>
      <c r="C12" s="43">
        <f>'calculo RANKING  (2)'!I10</f>
        <v>373</v>
      </c>
      <c r="D12" s="43">
        <f>'calculo RANKING  (2)'!J10</f>
        <v>373</v>
      </c>
      <c r="E12" s="20"/>
    </row>
    <row r="13" spans="1:5" x14ac:dyDescent="0.2">
      <c r="A13" s="42">
        <f>'calculo RANKING  (2)'!E11</f>
        <v>4.9000000000000004</v>
      </c>
      <c r="B13" s="43">
        <f>'calculo RANKING  (2)'!H11</f>
        <v>393</v>
      </c>
      <c r="C13" s="43">
        <f>'calculo RANKING  (2)'!I11</f>
        <v>393</v>
      </c>
      <c r="D13" s="43">
        <f>'calculo RANKING  (2)'!J11</f>
        <v>393</v>
      </c>
      <c r="E13" s="20"/>
    </row>
    <row r="14" spans="1:5" x14ac:dyDescent="0.2">
      <c r="A14" s="42">
        <f>'calculo RANKING  (2)'!E12</f>
        <v>5</v>
      </c>
      <c r="B14" s="43">
        <f>'calculo RANKING  (2)'!H12</f>
        <v>414</v>
      </c>
      <c r="C14" s="43">
        <f>'calculo RANKING  (2)'!I12</f>
        <v>414</v>
      </c>
      <c r="D14" s="43">
        <f>'calculo RANKING  (2)'!J12</f>
        <v>414</v>
      </c>
      <c r="E14" s="20"/>
    </row>
    <row r="15" spans="1:5" x14ac:dyDescent="0.2">
      <c r="A15" s="42">
        <f>'calculo RANKING  (2)'!E13</f>
        <v>5.0999999999999996</v>
      </c>
      <c r="B15" s="43">
        <f>'calculo RANKING  (2)'!H13</f>
        <v>435</v>
      </c>
      <c r="C15" s="43">
        <f>'calculo RANKING  (2)'!I13</f>
        <v>435</v>
      </c>
      <c r="D15" s="43">
        <f>'calculo RANKING  (2)'!J13</f>
        <v>435</v>
      </c>
      <c r="E15" s="20"/>
    </row>
    <row r="16" spans="1:5" x14ac:dyDescent="0.2">
      <c r="A16" s="42">
        <f>'calculo RANKING  (2)'!E14</f>
        <v>5.2</v>
      </c>
      <c r="B16" s="43">
        <f>'calculo RANKING  (2)'!H14</f>
        <v>455</v>
      </c>
      <c r="C16" s="43">
        <f>'calculo RANKING  (2)'!I14</f>
        <v>455</v>
      </c>
      <c r="D16" s="43">
        <f>'calculo RANKING  (2)'!J14</f>
        <v>455</v>
      </c>
      <c r="E16" s="20"/>
    </row>
    <row r="17" spans="1:5" x14ac:dyDescent="0.2">
      <c r="A17" s="42">
        <f>'calculo RANKING  (2)'!E15</f>
        <v>5.3</v>
      </c>
      <c r="B17" s="43">
        <f>'calculo RANKING  (2)'!H15</f>
        <v>476</v>
      </c>
      <c r="C17" s="43">
        <f>'calculo RANKING  (2)'!I15</f>
        <v>504.37499999999983</v>
      </c>
      <c r="D17" s="43">
        <f>'calculo RANKING  (2)'!J15</f>
        <v>504.37499999999983</v>
      </c>
      <c r="E17" s="20"/>
    </row>
    <row r="18" spans="1:5" x14ac:dyDescent="0.2">
      <c r="A18" s="42">
        <f>'calculo RANKING  (2)'!E16</f>
        <v>5.4</v>
      </c>
      <c r="B18" s="43">
        <f>'calculo RANKING  (2)'!H16</f>
        <v>496</v>
      </c>
      <c r="C18" s="43">
        <f>'calculo RANKING  (2)'!I16</f>
        <v>553.75000000000011</v>
      </c>
      <c r="D18" s="43">
        <f>'calculo RANKING  (2)'!J16</f>
        <v>553.75000000000011</v>
      </c>
      <c r="E18" s="20"/>
    </row>
    <row r="19" spans="1:5" x14ac:dyDescent="0.2">
      <c r="A19" s="42">
        <f>'calculo RANKING  (2)'!E17</f>
        <v>5.5</v>
      </c>
      <c r="B19" s="43">
        <f>'calculo RANKING  (2)'!H17</f>
        <v>517</v>
      </c>
      <c r="C19" s="43">
        <f>'calculo RANKING  (2)'!I17</f>
        <v>603.125</v>
      </c>
      <c r="D19" s="43">
        <f>'calculo RANKING  (2)'!J17</f>
        <v>603.125</v>
      </c>
      <c r="E19" s="20"/>
    </row>
    <row r="20" spans="1:5" x14ac:dyDescent="0.2">
      <c r="A20" s="42">
        <f>'calculo RANKING  (2)'!E18</f>
        <v>5.6</v>
      </c>
      <c r="B20" s="43">
        <f>'calculo RANKING  (2)'!H18</f>
        <v>538</v>
      </c>
      <c r="C20" s="43">
        <f>'calculo RANKING  (2)'!I18</f>
        <v>652.49999999999977</v>
      </c>
      <c r="D20" s="43">
        <f>'calculo RANKING  (2)'!J18</f>
        <v>652.49999999999977</v>
      </c>
      <c r="E20" s="20"/>
    </row>
    <row r="21" spans="1:5" x14ac:dyDescent="0.2">
      <c r="A21" s="42">
        <f>'calculo RANKING  (2)'!E19</f>
        <v>5.7</v>
      </c>
      <c r="B21" s="43">
        <f>'calculo RANKING  (2)'!H19</f>
        <v>558</v>
      </c>
      <c r="C21" s="43">
        <f>'calculo RANKING  (2)'!I19</f>
        <v>701.875</v>
      </c>
      <c r="D21" s="43">
        <f>'calculo RANKING  (2)'!J19</f>
        <v>701.875</v>
      </c>
      <c r="E21" s="20"/>
    </row>
    <row r="22" spans="1:5" x14ac:dyDescent="0.2">
      <c r="A22" s="42">
        <f>'calculo RANKING  (2)'!E20</f>
        <v>5.8</v>
      </c>
      <c r="B22" s="43">
        <f>'calculo RANKING  (2)'!H20</f>
        <v>579</v>
      </c>
      <c r="C22" s="43">
        <f>'calculo RANKING  (2)'!I20</f>
        <v>751.24999999999989</v>
      </c>
      <c r="D22" s="43">
        <f>'calculo RANKING  (2)'!J20</f>
        <v>729</v>
      </c>
      <c r="E22" s="20"/>
    </row>
    <row r="23" spans="1:5" x14ac:dyDescent="0.2">
      <c r="A23" s="42">
        <f>'calculo RANKING  (2)'!E21</f>
        <v>5.9</v>
      </c>
      <c r="B23" s="43">
        <f>'calculo RANKING  (2)'!H21</f>
        <v>599</v>
      </c>
      <c r="C23" s="43">
        <f>'calculo RANKING  (2)'!I21</f>
        <v>800.62500000000023</v>
      </c>
      <c r="D23" s="43">
        <f>'calculo RANKING  (2)'!J21</f>
        <v>749</v>
      </c>
      <c r="E23" s="20"/>
    </row>
    <row r="24" spans="1:5" x14ac:dyDescent="0.2">
      <c r="A24" s="42">
        <f>'calculo RANKING  (2)'!E22</f>
        <v>6</v>
      </c>
      <c r="B24" s="43">
        <f>'calculo RANKING  (2)'!H22</f>
        <v>620</v>
      </c>
      <c r="C24" s="43">
        <f>'calculo RANKING  (2)'!I22</f>
        <v>850</v>
      </c>
      <c r="D24" s="43">
        <f>'calculo RANKING  (2)'!J22</f>
        <v>770</v>
      </c>
      <c r="E24" s="20"/>
    </row>
    <row r="25" spans="1:5" x14ac:dyDescent="0.2">
      <c r="A25" s="42">
        <f>'calculo RANKING  (2)'!E23</f>
        <v>6.1</v>
      </c>
      <c r="B25" s="43">
        <f>'calculo RANKING  (2)'!H23</f>
        <v>641</v>
      </c>
      <c r="C25" s="43">
        <f>'calculo RANKING  (2)'!I23</f>
        <v>850</v>
      </c>
      <c r="D25" s="43">
        <f>'calculo RANKING  (2)'!J23</f>
        <v>791</v>
      </c>
      <c r="E25" s="20"/>
    </row>
    <row r="26" spans="1:5" x14ac:dyDescent="0.2">
      <c r="A26" s="42">
        <f>'calculo RANKING  (2)'!E24</f>
        <v>6.2</v>
      </c>
      <c r="B26" s="43">
        <f>'calculo RANKING  (2)'!H24</f>
        <v>661</v>
      </c>
      <c r="C26" s="43">
        <f>'calculo RANKING  (2)'!I24</f>
        <v>850</v>
      </c>
      <c r="D26" s="43">
        <f>'calculo RANKING  (2)'!J24</f>
        <v>811</v>
      </c>
      <c r="E26" s="20"/>
    </row>
    <row r="27" spans="1:5" x14ac:dyDescent="0.2">
      <c r="A27" s="42">
        <f>'calculo RANKING  (2)'!E25</f>
        <v>6.3</v>
      </c>
      <c r="B27" s="43">
        <f>'calculo RANKING  (2)'!H25</f>
        <v>682</v>
      </c>
      <c r="C27" s="43">
        <f>'calculo RANKING  (2)'!I25</f>
        <v>850</v>
      </c>
      <c r="D27" s="43">
        <f>'calculo RANKING  (2)'!J25</f>
        <v>832</v>
      </c>
      <c r="E27" s="20"/>
    </row>
    <row r="28" spans="1:5" x14ac:dyDescent="0.2">
      <c r="A28" s="42">
        <f>'calculo RANKING  (2)'!E26</f>
        <v>6.4</v>
      </c>
      <c r="B28" s="43">
        <f>'calculo RANKING  (2)'!H26</f>
        <v>702</v>
      </c>
      <c r="C28" s="43">
        <f>'calculo RANKING  (2)'!I26</f>
        <v>850</v>
      </c>
      <c r="D28" s="43">
        <f>'calculo RANKING  (2)'!J26</f>
        <v>850</v>
      </c>
      <c r="E28" s="20"/>
    </row>
    <row r="29" spans="1:5" x14ac:dyDescent="0.2">
      <c r="A29" s="42">
        <f>'calculo RANKING  (2)'!E27</f>
        <v>6.5</v>
      </c>
      <c r="B29" s="43">
        <f>'calculo RANKING  (2)'!H27</f>
        <v>723</v>
      </c>
      <c r="C29" s="43">
        <f>'calculo RANKING  (2)'!I27</f>
        <v>850</v>
      </c>
      <c r="D29" s="43">
        <f>'calculo RANKING  (2)'!J27</f>
        <v>850</v>
      </c>
      <c r="E29" s="20"/>
    </row>
    <row r="30" spans="1:5" x14ac:dyDescent="0.2">
      <c r="A30" s="42">
        <f>'calculo RANKING  (2)'!E28</f>
        <v>6.6</v>
      </c>
      <c r="B30" s="43">
        <f>'calculo RANKING  (2)'!H28</f>
        <v>744</v>
      </c>
      <c r="C30" s="43">
        <f>'calculo RANKING  (2)'!I28</f>
        <v>850</v>
      </c>
      <c r="D30" s="43">
        <f>'calculo RANKING  (2)'!J28</f>
        <v>850</v>
      </c>
      <c r="E30" s="20"/>
    </row>
    <row r="31" spans="1:5" x14ac:dyDescent="0.2">
      <c r="A31" s="42">
        <f>'calculo RANKING  (2)'!E29</f>
        <v>6.7</v>
      </c>
      <c r="B31" s="43">
        <f>'calculo RANKING  (2)'!H29</f>
        <v>764</v>
      </c>
      <c r="C31" s="43">
        <f>'calculo RANKING  (2)'!I29</f>
        <v>850</v>
      </c>
      <c r="D31" s="43">
        <f>'calculo RANKING  (2)'!J29</f>
        <v>850</v>
      </c>
      <c r="E31" s="20"/>
    </row>
    <row r="32" spans="1:5" x14ac:dyDescent="0.2">
      <c r="A32" s="42">
        <f>'calculo RANKING  (2)'!E30</f>
        <v>6.8</v>
      </c>
      <c r="B32" s="43">
        <f>'calculo RANKING  (2)'!H30</f>
        <v>785</v>
      </c>
      <c r="C32" s="43">
        <f>'calculo RANKING  (2)'!I30</f>
        <v>850</v>
      </c>
      <c r="D32" s="43">
        <f>'calculo RANKING  (2)'!J30</f>
        <v>850</v>
      </c>
      <c r="E32" s="20"/>
    </row>
    <row r="33" spans="1:5" x14ac:dyDescent="0.2">
      <c r="A33" s="42">
        <f>'calculo RANKING  (2)'!E31</f>
        <v>6.9</v>
      </c>
      <c r="B33" s="43">
        <f>'calculo RANKING  (2)'!H31</f>
        <v>805</v>
      </c>
      <c r="C33" s="43">
        <f>'calculo RANKING  (2)'!I31</f>
        <v>850</v>
      </c>
      <c r="D33" s="43">
        <f>'calculo RANKING  (2)'!J31</f>
        <v>850</v>
      </c>
      <c r="E33" s="20"/>
    </row>
    <row r="34" spans="1:5" x14ac:dyDescent="0.2">
      <c r="A34" s="42">
        <f>'calculo RANKING  (2)'!E32</f>
        <v>7</v>
      </c>
      <c r="B34" s="43">
        <f>'calculo RANKING  (2)'!H32</f>
        <v>826</v>
      </c>
      <c r="C34" s="43">
        <f>'calculo RANKING  (2)'!I32</f>
        <v>850</v>
      </c>
      <c r="D34" s="43">
        <f>'calculo RANKING  (2)'!J32</f>
        <v>850</v>
      </c>
      <c r="E34" s="2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calculo RANKING  (2)</vt:lpstr>
      <vt:lpstr>GRÁFICOS</vt:lpstr>
    </vt:vector>
  </TitlesOfParts>
  <Company>UCHILE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inform03</dc:creator>
  <cp:lastModifiedBy>Miguel Diban</cp:lastModifiedBy>
  <cp:lastPrinted>2012-06-28T20:43:19Z</cp:lastPrinted>
  <dcterms:created xsi:type="dcterms:W3CDTF">2012-06-08T20:31:39Z</dcterms:created>
  <dcterms:modified xsi:type="dcterms:W3CDTF">2015-06-17T02:56:51Z</dcterms:modified>
</cp:coreProperties>
</file>